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615" firstSheet="0" activeTab="4"/>
  </bookViews>
  <sheets>
    <sheet name="1-thuc trang" sheetId="1" r:id="rId1"/>
    <sheet name="2-truong, lop, tre em" sheetId="2" r:id="rId2"/>
    <sheet name="3-CBQL, GV, NV" sheetId="3" r:id="rId3"/>
    <sheet name="4-CSVC, THIET BI" sheetId="4" r:id="rId4"/>
    <sheet name="5-kinh phi" sheetId="5" r:id="rId5"/>
  </sheets>
  <definedNames/>
  <calcPr fullCalcOnLoad="1"/>
</workbook>
</file>

<file path=xl/sharedStrings.xml><?xml version="1.0" encoding="utf-8"?>
<sst xmlns="http://schemas.openxmlformats.org/spreadsheetml/2006/main" count="333" uniqueCount="167">
  <si>
    <t>STT</t>
  </si>
  <si>
    <t>Năm 2023</t>
  </si>
  <si>
    <t>Năm 2024</t>
  </si>
  <si>
    <t>Năm 2025</t>
  </si>
  <si>
    <t>Năm 2026</t>
  </si>
  <si>
    <t>Năm 2027</t>
  </si>
  <si>
    <t>Năm 2028</t>
  </si>
  <si>
    <t>Năm 2029</t>
  </si>
  <si>
    <t>Năm 2030</t>
  </si>
  <si>
    <t>Nhà trẻ</t>
  </si>
  <si>
    <t>Mẫu giáo</t>
  </si>
  <si>
    <t xml:space="preserve">Số trẻ em học tại các cơ sở GDMN </t>
  </si>
  <si>
    <t>Tên huyện, thị xã, thành phố</t>
  </si>
  <si>
    <t>Số trường
mầm non</t>
  </si>
  <si>
    <t>Tỷ lệ huy động trẻ
đi học (%)</t>
  </si>
  <si>
    <t>Tỷ lệ trẻ người DTTS được tăng cường tiếng Việt trên cơ sở tiếng mẹ đẻ (%)</t>
  </si>
  <si>
    <t>Tổng cộng</t>
  </si>
  <si>
    <t>Huyện, thị xã, thành phố</t>
  </si>
  <si>
    <t>Nhu cầu số lượng cộng tác viên hỗ trợ ngôn ngữ</t>
  </si>
  <si>
    <t>Tổng số cán bộ quản lý, giáo viên, nhân viên cơ sở GDMN</t>
  </si>
  <si>
    <t>Riêng nhu cầu về số lượng giáo viên</t>
  </si>
  <si>
    <t>Số giáo viên có chứng chỉ tiếng DTTS</t>
  </si>
  <si>
    <t>Số thiết bị, đồ chơi ngoài trời mua mới</t>
  </si>
  <si>
    <t>Số bộ thiết bị, đồ dùng, dạy học, đồ chơi tối thiểu trong lớp mua mới</t>
  </si>
  <si>
    <t>Xây mới phòng học kiên cố</t>
  </si>
  <si>
    <t>Giai đoạn 2023- 
2025</t>
  </si>
  <si>
    <t>Giai đoạn 2026-
2030</t>
  </si>
  <si>
    <t>ĐVT: Triệu đồng</t>
  </si>
  <si>
    <t>Tập huấn, bồi dưỡng CBQL, GV, cộng tác viên hỗ trợ ngôn ngữ</t>
  </si>
  <si>
    <t>Thực hiện các hoạt động truyền thông</t>
  </si>
  <si>
    <t>Mua tài liệu, học liệu</t>
  </si>
  <si>
    <t xml:space="preserve">Mua thiết bị, đồ chơi ngoài trời </t>
  </si>
  <si>
    <t xml:space="preserve">Mua thiết bị, đồ dùng, dạy học, đồ chơi tối thiểu trong lớp </t>
  </si>
  <si>
    <t>Số phòng công vụ xây mới</t>
  </si>
  <si>
    <t>Giai đoạn
2026 - 2030</t>
  </si>
  <si>
    <t>Phòng học kiên cố xây mới</t>
  </si>
  <si>
    <t>Số bộ tài liệu, học liệu mua mới</t>
  </si>
  <si>
    <t>Sơ kết, tổng kết</t>
  </si>
  <si>
    <t>Tổng</t>
  </si>
  <si>
    <t>TT</t>
  </si>
  <si>
    <t>NỘI DUNG</t>
  </si>
  <si>
    <t>Đơn vị tính</t>
  </si>
  <si>
    <t>Chia ra</t>
  </si>
  <si>
    <t>Chia ra theo vùng</t>
  </si>
  <si>
    <t>Công lập</t>
  </si>
  <si>
    <t>Vùng thuận lợi</t>
  </si>
  <si>
    <t>Vùng khó khăn</t>
  </si>
  <si>
    <t>Vùng ĐBKK</t>
  </si>
  <si>
    <t>Dân lập
/Tư thục</t>
  </si>
  <si>
    <t>TRƯỜNG MẦM NON</t>
  </si>
  <si>
    <t>Trường</t>
  </si>
  <si>
    <t>Đ.trường</t>
  </si>
  <si>
    <t>"</t>
  </si>
  <si>
    <t>NHÓM, LỚP</t>
  </si>
  <si>
    <t>Lớp</t>
  </si>
  <si>
    <t>Chia ra: - Nhà trẻ</t>
  </si>
  <si>
    <t>Trẻ</t>
  </si>
  <si>
    <t>%</t>
  </si>
  <si>
    <t>Trẻ 0-2 tuổi ra lớp</t>
  </si>
  <si>
    <t>Trẻ 3 - 5 tuổi ra lớp</t>
  </si>
  <si>
    <t>` Số trẻ học tại các lớp MG ghép</t>
  </si>
  <si>
    <t>Cán bộ quản lý cơ sở GDMN</t>
  </si>
  <si>
    <t>Người</t>
  </si>
  <si>
    <t xml:space="preserve">   - Trình độ đào tạo:</t>
  </si>
  <si>
    <t xml:space="preserve"> - Số CBQL là người DTTS</t>
  </si>
  <si>
    <t>Giáo viên</t>
  </si>
  <si>
    <t xml:space="preserve">   - Biên chế (viên chức)</t>
  </si>
  <si>
    <t xml:space="preserve">   - Hợp đồng lao động</t>
  </si>
  <si>
    <t xml:space="preserve"> - GV có nhu cầu học tiếng DTTS</t>
  </si>
  <si>
    <t xml:space="preserve"> - GV là người DTTS</t>
  </si>
  <si>
    <t xml:space="preserve"> - GV có chứng chỉ tiếng DTTS</t>
  </si>
  <si>
    <t>Nhân viên</t>
  </si>
  <si>
    <t>Phòng nuôi dưỡng, chăm sóc và giáo dục trẻ em</t>
  </si>
  <si>
    <t>Phòng</t>
  </si>
  <si>
    <t>Chia ra:  + Kiên cố</t>
  </si>
  <si>
    <t xml:space="preserve">             + Bán kiên cố</t>
  </si>
  <si>
    <t>Phòng giáo dục thể chất, nghệ thuật</t>
  </si>
  <si>
    <t>Khối phòng hành chính quản trị</t>
  </si>
  <si>
    <t xml:space="preserve"> - Trong đó: Đúng quy cách</t>
  </si>
  <si>
    <t xml:space="preserve"> - Điểm trường chưa có bếp ăn</t>
  </si>
  <si>
    <t>Công trình nước sạch</t>
  </si>
  <si>
    <t>C. trình</t>
  </si>
  <si>
    <t xml:space="preserve"> - Công trình nước sạch còn thiếu</t>
  </si>
  <si>
    <t xml:space="preserve">Công trình vệ sinh cho trẻ </t>
  </si>
  <si>
    <t>C.trình</t>
  </si>
  <si>
    <t xml:space="preserve"> - Trong đó: CT vệ sinh đạt chuẩn</t>
  </si>
  <si>
    <t xml:space="preserve"> - Số lớp còn thiếu bộ thiết bị</t>
  </si>
  <si>
    <t xml:space="preserve">Đồ chơi ngoài trời </t>
  </si>
  <si>
    <t>Bộ</t>
  </si>
  <si>
    <t xml:space="preserve"> - Số điểm trường (cả điểm trung tâm) có 5 loại thiết bị, đồ chơi ngoài trời trở lên</t>
  </si>
  <si>
    <t>Đ. trg</t>
  </si>
  <si>
    <t xml:space="preserve">   + Đạt chuẩn trở lên (CĐ, ĐH, SĐH)</t>
  </si>
  <si>
    <t xml:space="preserve">   + Chưa đạt chuẩn</t>
  </si>
  <si>
    <t>TRẺ MẦM NON ĐI HỌC</t>
  </si>
  <si>
    <t xml:space="preserve"> -  Số trẻ 0-2 tuổi đi học và học 2 buổi/ngày</t>
  </si>
  <si>
    <t xml:space="preserve"> - Số trẻ ăn bán trú tại trường</t>
  </si>
  <si>
    <t xml:space="preserve"> - Trẻ MG được hưởng chế độ hỗ trợ ăn trưa</t>
  </si>
  <si>
    <t xml:space="preserve"> -  Số trẻ MG đi học và học 2 buổi/ngày</t>
  </si>
  <si>
    <t>CBQL, GV, NHÂN VIÊN</t>
  </si>
  <si>
    <t xml:space="preserve"> - Trình độ đào tạo đạt chuẩn trở lên</t>
  </si>
  <si>
    <t xml:space="preserve"> - Số CBQL có chứng chỉ tiếng DTTS</t>
  </si>
  <si>
    <t>Hỗ trợ CBQL, GV học tiếng DTTS</t>
  </si>
  <si>
    <t xml:space="preserve">             + Tạm, nhờ, mượn</t>
  </si>
  <si>
    <t>Bếp nấu ăn</t>
  </si>
  <si>
    <t>Bếp</t>
  </si>
  <si>
    <t>Phòng công vụ cho giáo viên</t>
  </si>
  <si>
    <t xml:space="preserve"> - Số lớp đủ bộ thiết bị </t>
  </si>
  <si>
    <t>Thiết bị, đồ dùng, đồ chơi tối thiểu trong lớp</t>
  </si>
  <si>
    <t>CƠ SỞ VẬT CHẤT, THIẾT BỊ, ĐỒ DÙNG, ĐỒ CHƠI</t>
  </si>
  <si>
    <t xml:space="preserve"> - Số trẻ là người dân tộc thiểu số được tăng cường tiếng Việt</t>
  </si>
  <si>
    <t xml:space="preserve">  Riêng lớp mẫu giáo ghép </t>
  </si>
  <si>
    <t xml:space="preserve"> Tổng số điểm trường lẻ</t>
  </si>
  <si>
    <t>Nhóm</t>
  </si>
  <si>
    <t xml:space="preserve"> - Trong đó: Công trình nước đạt chuẩn</t>
  </si>
  <si>
    <t xml:space="preserve"> Tỷ lệ huy động</t>
  </si>
  <si>
    <t>Tỷ lệ huy động</t>
  </si>
  <si>
    <t>nhu cầu học tiếng DT</t>
  </si>
  <si>
    <t>Giai đoạn
2023- 2025</t>
  </si>
  <si>
    <t>Giai đoạn 
2023-2025</t>
  </si>
  <si>
    <t>Giai đoạn 
2023- 2025</t>
  </si>
  <si>
    <t>Giai đoạn 2023-2025</t>
  </si>
  <si>
    <t>Giai đoạn 2023- 2025</t>
  </si>
  <si>
    <t>Số
nhóm, lớp</t>
  </si>
  <si>
    <t>Công trình vệ sinh xây mới</t>
  </si>
  <si>
    <t>Xây mới nhà công vụ kiên cố</t>
  </si>
  <si>
    <t>Xây mới nhà vệ sinh kiên cố</t>
  </si>
  <si>
    <t>Phụ lục: 01</t>
  </si>
  <si>
    <t>Phụ lục: 02</t>
  </si>
  <si>
    <t>Phụ lục: 03</t>
  </si>
  <si>
    <t>Phụ lục: 04</t>
  </si>
  <si>
    <t>Phụ lục: 05</t>
  </si>
  <si>
    <t xml:space="preserve">  - Số giáo viên thiếu</t>
  </si>
  <si>
    <t xml:space="preserve"> - Số cán bộ quản lý thiếu</t>
  </si>
  <si>
    <t>Toàn huyện</t>
  </si>
  <si>
    <t>DỰ KIẾN QUY MÔ TRƯỜNG, LỚP TRẺ EM MẦM NON VÙNG KHÓ KHĂN, ĐẶC BIỆT KHÓ KHĂN GIAI ĐOẠN 2023 - 2030</t>
  </si>
  <si>
    <t>Tên trường</t>
  </si>
  <si>
    <t>CÁN BỘ QUẢN LÝ, GIÁO VIÊN, NHÂN VIÊN CHO CÁC CƠ SỞ GDMN VÙNG KHÓ KHĂN, ĐẶC BIỆT KHÓ KHĂN GIAI ĐOẠN 2023 - 2030</t>
  </si>
  <si>
    <t>BỔ SUNG CƠ SỞ VẬT CHẤT, THIẾT BỊ, ĐỒ DÙNG, ĐỒ CHƠI CHO CÁC CƠ SỞ GDMN VÙNG KHÓ KHĂN, 
ĐẶC BIỆT KHÓ KHĂN GIAI ĐOẠN 2023 - 2030</t>
  </si>
  <si>
    <t>KINH PHÍ THỰC HIỆN CHƯƠNG TRÌNH HỖ TRỢ PHÁT TRIỂN GDMN VÙNG KHÓ KHĂN GIAI ĐOẠN 2023 - 2030</t>
  </si>
  <si>
    <t>(Kèm theo Kế hoạch số               /QĐ-UBND ngày          /      /2023 của UBND huyện Tủa Chùa)</t>
  </si>
  <si>
    <t>MN Hoa Ban</t>
  </si>
  <si>
    <t>MN Huổi Só</t>
  </si>
  <si>
    <t>MN Lao Xả Phình</t>
  </si>
  <si>
    <t>MN Mường Đun</t>
  </si>
  <si>
    <t>MN Sín Chải</t>
  </si>
  <si>
    <t>MN Sính Phình</t>
  </si>
  <si>
    <t>MN Sơn Ca</t>
  </si>
  <si>
    <t>MN Tả Sìn Thàng</t>
  </si>
  <si>
    <t>MN Thị trấn</t>
  </si>
  <si>
    <t>MN Trung Thu</t>
  </si>
  <si>
    <t>MN Xá Nhè</t>
  </si>
  <si>
    <t>MN Tả Phìn</t>
  </si>
  <si>
    <t>QUY MÔ PHÁT TRIỂN GIÁO DỤC MẦM NON HUYỆN TỦA CHÙA NĂM HỌC 2023-2024</t>
  </si>
  <si>
    <t>(kèm theo Kế hoạch số               /KH-UBND ngày          /         /2023 của UBND huyện Tủa Chùa)</t>
  </si>
  <si>
    <t>(kèm theo Kế hoạch số              /KH-UBND  ngày        /      /2023 của UBND huyện Tủa Chùa)</t>
  </si>
  <si>
    <t>Dân lập/tư thục</t>
  </si>
  <si>
    <t>Dân lập/
tư thục</t>
  </si>
  <si>
    <t xml:space="preserve">            - Mẫu giáo</t>
  </si>
  <si>
    <t>VII</t>
  </si>
  <si>
    <t>VI</t>
  </si>
  <si>
    <t>V</t>
  </si>
  <si>
    <t>III</t>
  </si>
  <si>
    <t>I</t>
  </si>
  <si>
    <t>(kèm theo Kế hoạch số               /KH-UBND ngày          /      /2023 của UBND huyện Tủa Chùa)</t>
  </si>
  <si>
    <t>(kèm theo Kế hoạch số               /KH-UBND ngày          /       /2023 của UBND huyện Tủa Chùa)</t>
  </si>
  <si>
    <t>MN Tủa Thàng số 1</t>
  </si>
  <si>
    <t>MN Tủa Thàng số 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</si>
</sst>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(* #,##0_);_(* \(#,##0\);_(* &quot;-&quot;??_);_(@_)"/>
    <numFmt numFmtId="175" formatCode="_-* #,##0\ _₫_-;\-* #,##0\ _₫_-;_-* &quot;-&quot;??\ _₫_-;_-@_-"/>
    <numFmt numFmtId="176" formatCode="0.0"/>
    <numFmt numFmtId="177" formatCode="#,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0.000"/>
  </numFmts>
  <fonts count="64">
    <font>
      <sz val="11"/>
      <color theme="1"/>
      <name val="Calibri"/>
      <family val="2"/>
    </font>
    <font>
      <sz val="12"/>
      <color indexed="8"/>
      <name val="Times New Roman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54" fillId="0" borderId="0" xfId="0" applyFont="1" applyAlignment="1">
      <alignment/>
    </xf>
    <xf numFmtId="0" fontId="6" fillId="0" borderId="0" xfId="58" applyFont="1">
      <alignment/>
      <protection/>
    </xf>
    <xf numFmtId="0" fontId="6" fillId="0" borderId="0" xfId="57" applyFont="1">
      <alignment/>
      <protection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52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0" xfId="58" applyFont="1" applyFill="1" applyAlignment="1">
      <alignment horizontal="center"/>
      <protection/>
    </xf>
    <xf numFmtId="0" fontId="6" fillId="33" borderId="0" xfId="58" applyFont="1" applyFill="1">
      <alignment/>
      <protection/>
    </xf>
    <xf numFmtId="0" fontId="6" fillId="33" borderId="0" xfId="58" applyFont="1" applyFill="1" applyAlignment="1">
      <alignment horizontal="center"/>
      <protection/>
    </xf>
    <xf numFmtId="0" fontId="37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176" fontId="5" fillId="0" borderId="0" xfId="58" applyNumberFormat="1" applyFont="1" applyAlignment="1">
      <alignment horizontal="center"/>
      <protection/>
    </xf>
    <xf numFmtId="176" fontId="37" fillId="0" borderId="0" xfId="0" applyNumberFormat="1" applyFont="1" applyAlignment="1">
      <alignment/>
    </xf>
    <xf numFmtId="176" fontId="37" fillId="0" borderId="10" xfId="0" applyNumberFormat="1" applyFont="1" applyBorder="1" applyAlignment="1">
      <alignment horizontal="center" vertical="justify" textRotation="90" wrapText="1"/>
    </xf>
    <xf numFmtId="0" fontId="5" fillId="33" borderId="0" xfId="58" applyFont="1" applyFill="1" applyAlignment="1">
      <alignment horizontal="center"/>
      <protection/>
    </xf>
    <xf numFmtId="0" fontId="59" fillId="33" borderId="0" xfId="0" applyFont="1" applyFill="1" applyAlignment="1">
      <alignment/>
    </xf>
    <xf numFmtId="0" fontId="6" fillId="33" borderId="0" xfId="58" applyFont="1" applyFill="1" applyAlignment="1">
      <alignment horizontal="center"/>
      <protection/>
    </xf>
    <xf numFmtId="2" fontId="54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38" fillId="33" borderId="0" xfId="0" applyFont="1" applyFill="1" applyAlignment="1">
      <alignment/>
    </xf>
    <xf numFmtId="2" fontId="55" fillId="33" borderId="10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/>
    </xf>
    <xf numFmtId="0" fontId="55" fillId="33" borderId="10" xfId="57" applyFont="1" applyFill="1" applyBorder="1" applyAlignment="1">
      <alignment horizontal="center" vertical="center" wrapText="1"/>
      <protection/>
    </xf>
    <xf numFmtId="0" fontId="55" fillId="33" borderId="12" xfId="57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7" fillId="0" borderId="10" xfId="57" applyFont="1" applyFill="1" applyBorder="1" applyAlignment="1">
      <alignment vertical="justify" textRotation="90" wrapText="1"/>
      <protection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0" xfId="58" applyFont="1" applyAlignment="1">
      <alignment horizontal="center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8" fillId="0" borderId="0" xfId="58" applyFont="1" applyAlignment="1">
      <alignment horizontal="center"/>
      <protection/>
    </xf>
    <xf numFmtId="0" fontId="5" fillId="0" borderId="0" xfId="57" applyNumberFormat="1" applyFont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60" fillId="33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" fillId="0" borderId="0" xfId="57" applyNumberFormat="1" applyFont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5" fillId="33" borderId="0" xfId="58" applyFont="1" applyFill="1" applyAlignment="1">
      <alignment horizontal="center"/>
      <protection/>
    </xf>
    <xf numFmtId="0" fontId="54" fillId="33" borderId="10" xfId="0" applyFont="1" applyFill="1" applyBorder="1" applyAlignment="1">
      <alignment horizontal="center" vertical="center"/>
    </xf>
    <xf numFmtId="0" fontId="5" fillId="33" borderId="0" xfId="57" applyNumberFormat="1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center"/>
    </xf>
    <xf numFmtId="0" fontId="6" fillId="33" borderId="0" xfId="58" applyFont="1" applyFill="1" applyAlignment="1">
      <alignment horizontal="center"/>
      <protection/>
    </xf>
    <xf numFmtId="0" fontId="54" fillId="33" borderId="10" xfId="57" applyFont="1" applyFill="1" applyBorder="1" applyAlignment="1">
      <alignment horizontal="center" vertical="center" wrapText="1"/>
      <protection/>
    </xf>
    <xf numFmtId="0" fontId="61" fillId="33" borderId="0" xfId="0" applyFont="1" applyFill="1" applyAlignment="1">
      <alignment horizontal="center"/>
    </xf>
    <xf numFmtId="0" fontId="54" fillId="0" borderId="13" xfId="57" applyFont="1" applyFill="1" applyBorder="1" applyAlignment="1">
      <alignment horizontal="center" vertical="center" wrapText="1"/>
      <protection/>
    </xf>
    <xf numFmtId="0" fontId="54" fillId="0" borderId="14" xfId="57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/>
    </xf>
    <xf numFmtId="0" fontId="62" fillId="0" borderId="10" xfId="0" applyFont="1" applyFill="1" applyBorder="1" applyAlignment="1">
      <alignment horizontal="right" vertical="center"/>
    </xf>
    <xf numFmtId="176" fontId="62" fillId="0" borderId="10" xfId="0" applyNumberFormat="1" applyFont="1" applyFill="1" applyBorder="1" applyAlignment="1">
      <alignment horizontal="right" vertical="center"/>
    </xf>
    <xf numFmtId="176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 wrapText="1"/>
    </xf>
    <xf numFmtId="1" fontId="57" fillId="33" borderId="10" xfId="0" applyNumberFormat="1" applyFont="1" applyFill="1" applyBorder="1" applyAlignment="1">
      <alignment horizontal="right" vertical="center" wrapText="1"/>
    </xf>
    <xf numFmtId="0" fontId="57" fillId="33" borderId="13" xfId="0" applyFont="1" applyFill="1" applyBorder="1" applyAlignment="1">
      <alignment horizontal="right" vertical="center" wrapText="1"/>
    </xf>
    <xf numFmtId="0" fontId="57" fillId="33" borderId="14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177" fontId="57" fillId="35" borderId="10" xfId="0" applyNumberFormat="1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right" vertical="center" wrapText="1"/>
    </xf>
    <xf numFmtId="177" fontId="54" fillId="35" borderId="11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177" fontId="54" fillId="0" borderId="11" xfId="0" applyNumberFormat="1" applyFont="1" applyFill="1" applyBorder="1" applyAlignment="1">
      <alignment horizontal="right" vertical="center" wrapText="1"/>
    </xf>
    <xf numFmtId="177" fontId="63" fillId="0" borderId="11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right" vertical="center" shrinkToFit="1"/>
    </xf>
    <xf numFmtId="0" fontId="7" fillId="0" borderId="10" xfId="42" applyNumberFormat="1" applyFont="1" applyFill="1" applyBorder="1" applyAlignment="1">
      <alignment horizontal="right" vertical="center" shrinkToFit="1"/>
    </xf>
    <xf numFmtId="0" fontId="7" fillId="0" borderId="10" xfId="61" applyNumberFormat="1" applyFont="1" applyFill="1" applyBorder="1" applyAlignment="1">
      <alignment horizontal="right" vertical="center" shrinkToFit="1"/>
    </xf>
    <xf numFmtId="0" fontId="7" fillId="0" borderId="13" xfId="42" applyNumberFormat="1" applyFont="1" applyFill="1" applyBorder="1" applyAlignment="1">
      <alignment horizontal="right" vertical="center" wrapText="1" shrinkToFit="1"/>
    </xf>
    <xf numFmtId="0" fontId="7" fillId="0" borderId="15" xfId="42" applyNumberFormat="1" applyFont="1" applyFill="1" applyBorder="1" applyAlignment="1">
      <alignment horizontal="right" vertical="center" wrapText="1" shrinkToFit="1"/>
    </xf>
    <xf numFmtId="0" fontId="7" fillId="0" borderId="14" xfId="42" applyNumberFormat="1" applyFont="1" applyFill="1" applyBorder="1" applyAlignment="1">
      <alignment horizontal="right" vertical="center" wrapText="1" shrinkToFit="1"/>
    </xf>
    <xf numFmtId="0" fontId="37" fillId="0" borderId="10" xfId="0" applyFont="1" applyBorder="1" applyAlignment="1">
      <alignment horizontal="right" vertical="center"/>
    </xf>
    <xf numFmtId="0" fontId="37" fillId="33" borderId="10" xfId="0" applyFont="1" applyFill="1" applyBorder="1" applyAlignment="1">
      <alignment horizontal="right" vertical="center"/>
    </xf>
    <xf numFmtId="1" fontId="37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74" fontId="57" fillId="33" borderId="10" xfId="42" applyNumberFormat="1" applyFont="1" applyFill="1" applyBorder="1" applyAlignment="1">
      <alignment horizontal="right" vertical="center"/>
    </xf>
    <xf numFmtId="174" fontId="57" fillId="33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right" vertical="center"/>
    </xf>
    <xf numFmtId="2" fontId="57" fillId="0" borderId="10" xfId="0" applyNumberFormat="1" applyFont="1" applyFill="1" applyBorder="1" applyAlignment="1">
      <alignment horizontal="right" vertical="center"/>
    </xf>
    <xf numFmtId="2" fontId="57" fillId="33" borderId="10" xfId="0" applyNumberFormat="1" applyFont="1" applyFill="1" applyBorder="1" applyAlignment="1">
      <alignment horizontal="right" vertical="center"/>
    </xf>
    <xf numFmtId="174" fontId="58" fillId="33" borderId="10" xfId="42" applyNumberFormat="1" applyFont="1" applyFill="1" applyBorder="1" applyAlignment="1">
      <alignment horizontal="right" vertical="center"/>
    </xf>
    <xf numFmtId="174" fontId="58" fillId="0" borderId="10" xfId="42" applyNumberFormat="1" applyFont="1" applyFill="1" applyBorder="1" applyAlignment="1">
      <alignment horizontal="right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115" zoomScaleNormal="115" workbookViewId="0" topLeftCell="A31">
      <selection activeCell="D9" sqref="D9:O65"/>
    </sheetView>
  </sheetViews>
  <sheetFormatPr defaultColWidth="9.140625" defaultRowHeight="15"/>
  <cols>
    <col min="1" max="1" width="4.00390625" style="36" customWidth="1"/>
    <col min="2" max="2" width="35.7109375" style="37" customWidth="1"/>
    <col min="3" max="3" width="9.140625" style="36" customWidth="1"/>
    <col min="4" max="4" width="9.8515625" style="36" customWidth="1"/>
    <col min="5" max="5" width="8.140625" style="36" customWidth="1"/>
    <col min="6" max="6" width="7.7109375" style="36" customWidth="1"/>
    <col min="7" max="7" width="7.140625" style="36" customWidth="1"/>
    <col min="8" max="8" width="7.28125" style="36" customWidth="1"/>
    <col min="9" max="9" width="7.8515625" style="36" customWidth="1"/>
    <col min="10" max="10" width="7.28125" style="36" customWidth="1"/>
    <col min="11" max="11" width="8.57421875" style="36" customWidth="1"/>
    <col min="12" max="12" width="5.421875" style="36" customWidth="1"/>
    <col min="13" max="13" width="6.421875" style="36" customWidth="1"/>
    <col min="14" max="14" width="7.8515625" style="36" customWidth="1"/>
    <col min="15" max="15" width="6.28125" style="20" customWidth="1"/>
    <col min="16" max="16" width="12.7109375" style="20" customWidth="1"/>
    <col min="17" max="16384" width="9.140625" style="20" customWidth="1"/>
  </cols>
  <sheetData>
    <row r="1" spans="1:15" ht="19.5" customHeight="1">
      <c r="A1" s="69"/>
      <c r="B1" s="69"/>
      <c r="N1" s="68" t="s">
        <v>126</v>
      </c>
      <c r="O1" s="68"/>
    </row>
    <row r="2" spans="1:15" ht="21" customHeight="1">
      <c r="A2" s="69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1" customHeight="1">
      <c r="A3" s="70" t="s">
        <v>154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ht="9" customHeight="1"/>
    <row r="5" spans="1:15" ht="21.75" customHeight="1">
      <c r="A5" s="71" t="s">
        <v>39</v>
      </c>
      <c r="B5" s="74" t="s">
        <v>40</v>
      </c>
      <c r="C5" s="65" t="s">
        <v>41</v>
      </c>
      <c r="D5" s="65" t="s">
        <v>133</v>
      </c>
      <c r="E5" s="62" t="s">
        <v>42</v>
      </c>
      <c r="F5" s="63"/>
      <c r="G5" s="62" t="s">
        <v>43</v>
      </c>
      <c r="H5" s="64"/>
      <c r="I5" s="64"/>
      <c r="J5" s="64"/>
      <c r="K5" s="64"/>
      <c r="L5" s="64"/>
      <c r="M5" s="64"/>
      <c r="N5" s="64"/>
      <c r="O5" s="63"/>
    </row>
    <row r="6" spans="1:15" ht="21.75" customHeight="1">
      <c r="A6" s="72"/>
      <c r="B6" s="75"/>
      <c r="C6" s="66"/>
      <c r="D6" s="66"/>
      <c r="E6" s="65" t="s">
        <v>44</v>
      </c>
      <c r="F6" s="65" t="s">
        <v>155</v>
      </c>
      <c r="G6" s="62" t="s">
        <v>45</v>
      </c>
      <c r="H6" s="64"/>
      <c r="I6" s="63"/>
      <c r="J6" s="62" t="s">
        <v>46</v>
      </c>
      <c r="K6" s="64"/>
      <c r="L6" s="63"/>
      <c r="M6" s="62" t="s">
        <v>47</v>
      </c>
      <c r="N6" s="64"/>
      <c r="O6" s="63"/>
    </row>
    <row r="7" spans="1:15" ht="21.75" customHeight="1">
      <c r="A7" s="72"/>
      <c r="B7" s="75"/>
      <c r="C7" s="66"/>
      <c r="D7" s="66"/>
      <c r="E7" s="66"/>
      <c r="F7" s="66"/>
      <c r="G7" s="65" t="s">
        <v>38</v>
      </c>
      <c r="H7" s="62" t="s">
        <v>42</v>
      </c>
      <c r="I7" s="63"/>
      <c r="J7" s="65" t="s">
        <v>38</v>
      </c>
      <c r="K7" s="62" t="s">
        <v>42</v>
      </c>
      <c r="L7" s="63"/>
      <c r="M7" s="65" t="s">
        <v>38</v>
      </c>
      <c r="N7" s="62" t="s">
        <v>42</v>
      </c>
      <c r="O7" s="63"/>
    </row>
    <row r="8" spans="1:15" ht="64.5" customHeight="1">
      <c r="A8" s="73"/>
      <c r="B8" s="76"/>
      <c r="C8" s="67"/>
      <c r="D8" s="67"/>
      <c r="E8" s="67"/>
      <c r="F8" s="67"/>
      <c r="G8" s="67"/>
      <c r="H8" s="19" t="s">
        <v>44</v>
      </c>
      <c r="I8" s="19" t="s">
        <v>156</v>
      </c>
      <c r="J8" s="67"/>
      <c r="K8" s="19" t="s">
        <v>44</v>
      </c>
      <c r="L8" s="19" t="s">
        <v>156</v>
      </c>
      <c r="M8" s="67"/>
      <c r="N8" s="19" t="s">
        <v>44</v>
      </c>
      <c r="O8" s="19" t="s">
        <v>48</v>
      </c>
    </row>
    <row r="9" spans="1:15" s="21" customFormat="1" ht="20.25" customHeight="1">
      <c r="A9" s="23" t="s">
        <v>162</v>
      </c>
      <c r="B9" s="24" t="s">
        <v>49</v>
      </c>
      <c r="C9" s="25" t="s">
        <v>50</v>
      </c>
      <c r="D9" s="128">
        <f>E9+F9</f>
        <v>14</v>
      </c>
      <c r="E9" s="128">
        <v>14</v>
      </c>
      <c r="F9" s="129"/>
      <c r="G9" s="129"/>
      <c r="H9" s="129"/>
      <c r="I9" s="129"/>
      <c r="J9" s="128">
        <f>K9+L9</f>
        <v>3</v>
      </c>
      <c r="K9" s="129">
        <v>3</v>
      </c>
      <c r="L9" s="129"/>
      <c r="M9" s="128">
        <f>N9+O9</f>
        <v>11</v>
      </c>
      <c r="N9" s="129">
        <f>E9-K9</f>
        <v>11</v>
      </c>
      <c r="O9" s="129"/>
    </row>
    <row r="10" spans="1:20" ht="20.25" customHeight="1">
      <c r="A10" s="17"/>
      <c r="B10" s="18" t="s">
        <v>111</v>
      </c>
      <c r="C10" s="19" t="s">
        <v>51</v>
      </c>
      <c r="D10" s="128">
        <f>E10+F10</f>
        <v>80</v>
      </c>
      <c r="E10" s="128">
        <v>80</v>
      </c>
      <c r="F10" s="129"/>
      <c r="G10" s="129"/>
      <c r="H10" s="129"/>
      <c r="I10" s="129"/>
      <c r="J10" s="128">
        <f aca="true" t="shared" si="0" ref="J10:J17">K10+L10</f>
        <v>3</v>
      </c>
      <c r="K10" s="129">
        <v>3</v>
      </c>
      <c r="L10" s="129"/>
      <c r="M10" s="128">
        <f aca="true" t="shared" si="1" ref="M10:M17">N10+O10</f>
        <v>77</v>
      </c>
      <c r="N10" s="129">
        <f>E10-K10</f>
        <v>77</v>
      </c>
      <c r="O10" s="129"/>
      <c r="S10" s="21"/>
      <c r="T10" s="21"/>
    </row>
    <row r="11" spans="1:15" s="21" customFormat="1" ht="22.5" customHeight="1">
      <c r="A11" s="23" t="s">
        <v>161</v>
      </c>
      <c r="B11" s="24" t="s">
        <v>53</v>
      </c>
      <c r="C11" s="25" t="s">
        <v>54</v>
      </c>
      <c r="D11" s="128">
        <f>D12+D13</f>
        <v>247</v>
      </c>
      <c r="E11" s="128">
        <f aca="true" t="shared" si="2" ref="E11:N11">E12+E13</f>
        <v>247</v>
      </c>
      <c r="F11" s="128"/>
      <c r="G11" s="129"/>
      <c r="H11" s="129"/>
      <c r="I11" s="129"/>
      <c r="J11" s="128">
        <f t="shared" si="2"/>
        <v>31</v>
      </c>
      <c r="K11" s="128">
        <f t="shared" si="2"/>
        <v>31</v>
      </c>
      <c r="L11" s="128"/>
      <c r="M11" s="128">
        <f t="shared" si="2"/>
        <v>216</v>
      </c>
      <c r="N11" s="128">
        <f t="shared" si="2"/>
        <v>216</v>
      </c>
      <c r="O11" s="128"/>
    </row>
    <row r="12" spans="1:20" ht="18.75" customHeight="1">
      <c r="A12" s="17"/>
      <c r="B12" s="18" t="s">
        <v>55</v>
      </c>
      <c r="C12" s="19" t="s">
        <v>112</v>
      </c>
      <c r="D12" s="128">
        <f aca="true" t="shared" si="3" ref="D12:D24">E12+F12</f>
        <v>58</v>
      </c>
      <c r="E12" s="128">
        <v>58</v>
      </c>
      <c r="F12" s="129"/>
      <c r="G12" s="129"/>
      <c r="H12" s="129"/>
      <c r="I12" s="129"/>
      <c r="J12" s="128">
        <f t="shared" si="0"/>
        <v>9</v>
      </c>
      <c r="K12" s="129">
        <v>9</v>
      </c>
      <c r="L12" s="129"/>
      <c r="M12" s="128">
        <f t="shared" si="1"/>
        <v>49</v>
      </c>
      <c r="N12" s="129">
        <f aca="true" t="shared" si="4" ref="N12:N17">E12-K12</f>
        <v>49</v>
      </c>
      <c r="O12" s="129"/>
      <c r="S12" s="21"/>
      <c r="T12" s="21"/>
    </row>
    <row r="13" spans="1:20" ht="18.75" customHeight="1">
      <c r="A13" s="17"/>
      <c r="B13" s="18" t="s">
        <v>157</v>
      </c>
      <c r="C13" s="19" t="s">
        <v>54</v>
      </c>
      <c r="D13" s="128">
        <f t="shared" si="3"/>
        <v>189</v>
      </c>
      <c r="E13" s="128">
        <v>189</v>
      </c>
      <c r="F13" s="129"/>
      <c r="G13" s="129"/>
      <c r="H13" s="129"/>
      <c r="I13" s="129"/>
      <c r="J13" s="128">
        <f t="shared" si="0"/>
        <v>22</v>
      </c>
      <c r="K13" s="129">
        <v>22</v>
      </c>
      <c r="L13" s="129"/>
      <c r="M13" s="128">
        <f t="shared" si="1"/>
        <v>167</v>
      </c>
      <c r="N13" s="129">
        <f t="shared" si="4"/>
        <v>167</v>
      </c>
      <c r="O13" s="129"/>
      <c r="S13" s="21"/>
      <c r="T13" s="21"/>
    </row>
    <row r="14" spans="1:20" ht="18.75" customHeight="1">
      <c r="A14" s="17"/>
      <c r="B14" s="18" t="s">
        <v>110</v>
      </c>
      <c r="C14" s="19" t="s">
        <v>52</v>
      </c>
      <c r="D14" s="128">
        <f t="shared" si="3"/>
        <v>105</v>
      </c>
      <c r="E14" s="128">
        <v>105</v>
      </c>
      <c r="F14" s="129"/>
      <c r="G14" s="129"/>
      <c r="H14" s="129"/>
      <c r="I14" s="129"/>
      <c r="J14" s="128">
        <f t="shared" si="0"/>
        <v>0</v>
      </c>
      <c r="K14" s="129">
        <v>0</v>
      </c>
      <c r="L14" s="129"/>
      <c r="M14" s="128">
        <f t="shared" si="1"/>
        <v>105</v>
      </c>
      <c r="N14" s="129">
        <f t="shared" si="4"/>
        <v>105</v>
      </c>
      <c r="O14" s="129"/>
      <c r="S14" s="21"/>
      <c r="T14" s="21"/>
    </row>
    <row r="15" spans="1:16" s="21" customFormat="1" ht="18.75" customHeight="1">
      <c r="A15" s="23" t="s">
        <v>160</v>
      </c>
      <c r="B15" s="24" t="s">
        <v>93</v>
      </c>
      <c r="C15" s="25" t="s">
        <v>56</v>
      </c>
      <c r="D15" s="128">
        <f>E15</f>
        <v>5877</v>
      </c>
      <c r="E15" s="128">
        <f>E17+E22</f>
        <v>5877</v>
      </c>
      <c r="F15" s="128"/>
      <c r="G15" s="128"/>
      <c r="H15" s="128"/>
      <c r="I15" s="128"/>
      <c r="J15" s="128">
        <f>J17</f>
        <v>194</v>
      </c>
      <c r="K15" s="128">
        <f>K17</f>
        <v>194</v>
      </c>
      <c r="L15" s="128"/>
      <c r="M15" s="128">
        <f>M17</f>
        <v>1168</v>
      </c>
      <c r="N15" s="128">
        <f>N17</f>
        <v>1168</v>
      </c>
      <c r="O15" s="128"/>
      <c r="P15" s="26"/>
    </row>
    <row r="16" spans="1:15" s="21" customFormat="1" ht="18.75" customHeight="1">
      <c r="A16" s="23">
        <v>1</v>
      </c>
      <c r="B16" s="24" t="s">
        <v>58</v>
      </c>
      <c r="C16" s="25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128"/>
    </row>
    <row r="17" spans="1:20" ht="31.5">
      <c r="A17" s="17"/>
      <c r="B17" s="18" t="s">
        <v>94</v>
      </c>
      <c r="C17" s="19" t="s">
        <v>56</v>
      </c>
      <c r="D17" s="128">
        <f t="shared" si="3"/>
        <v>1362</v>
      </c>
      <c r="E17" s="128">
        <v>1362</v>
      </c>
      <c r="F17" s="129"/>
      <c r="G17" s="129"/>
      <c r="H17" s="129"/>
      <c r="I17" s="129"/>
      <c r="J17" s="128">
        <f t="shared" si="0"/>
        <v>194</v>
      </c>
      <c r="K17" s="128">
        <v>194</v>
      </c>
      <c r="L17" s="129"/>
      <c r="M17" s="128">
        <f t="shared" si="1"/>
        <v>1168</v>
      </c>
      <c r="N17" s="129">
        <f t="shared" si="4"/>
        <v>1168</v>
      </c>
      <c r="O17" s="129"/>
      <c r="S17" s="21"/>
      <c r="T17" s="21"/>
    </row>
    <row r="18" spans="1:20" ht="22.5" customHeight="1">
      <c r="A18" s="17"/>
      <c r="B18" s="27" t="s">
        <v>115</v>
      </c>
      <c r="C18" s="28" t="s">
        <v>57</v>
      </c>
      <c r="D18" s="128">
        <f t="shared" si="3"/>
        <v>31.3</v>
      </c>
      <c r="E18" s="129">
        <v>31.3</v>
      </c>
      <c r="F18" s="129"/>
      <c r="G18" s="130"/>
      <c r="H18" s="130"/>
      <c r="I18" s="131"/>
      <c r="J18" s="132">
        <v>31.3</v>
      </c>
      <c r="K18" s="133"/>
      <c r="L18" s="133"/>
      <c r="M18" s="133"/>
      <c r="N18" s="133"/>
      <c r="O18" s="134"/>
      <c r="S18" s="21"/>
      <c r="T18" s="21"/>
    </row>
    <row r="19" spans="1:20" ht="31.5">
      <c r="A19" s="17"/>
      <c r="B19" s="18" t="s">
        <v>109</v>
      </c>
      <c r="C19" s="19" t="s">
        <v>56</v>
      </c>
      <c r="D19" s="128">
        <f>E19+F19</f>
        <v>1200</v>
      </c>
      <c r="E19" s="128">
        <v>1200</v>
      </c>
      <c r="F19" s="129"/>
      <c r="G19" s="129"/>
      <c r="H19" s="129"/>
      <c r="I19" s="129"/>
      <c r="J19" s="128">
        <f>K19+L19</f>
        <v>149</v>
      </c>
      <c r="K19" s="128">
        <v>149</v>
      </c>
      <c r="L19" s="129"/>
      <c r="M19" s="128">
        <f>N19+O19</f>
        <v>1051</v>
      </c>
      <c r="N19" s="129">
        <f>E19-K19</f>
        <v>1051</v>
      </c>
      <c r="O19" s="129"/>
      <c r="S19" s="21"/>
      <c r="T19" s="21"/>
    </row>
    <row r="20" spans="1:20" ht="24" customHeight="1">
      <c r="A20" s="17"/>
      <c r="B20" s="18" t="s">
        <v>95</v>
      </c>
      <c r="C20" s="19" t="s">
        <v>52</v>
      </c>
      <c r="D20" s="128">
        <f>E20+F20</f>
        <v>1362</v>
      </c>
      <c r="E20" s="128">
        <f>E17</f>
        <v>1362</v>
      </c>
      <c r="F20" s="129"/>
      <c r="G20" s="129"/>
      <c r="H20" s="129"/>
      <c r="I20" s="129"/>
      <c r="J20" s="128">
        <f>K20+L20</f>
        <v>194</v>
      </c>
      <c r="K20" s="128">
        <v>194</v>
      </c>
      <c r="L20" s="129"/>
      <c r="M20" s="128">
        <f>N20+O20</f>
        <v>1168</v>
      </c>
      <c r="N20" s="129">
        <f>E20-K20</f>
        <v>1168</v>
      </c>
      <c r="O20" s="129"/>
      <c r="S20" s="21"/>
      <c r="T20" s="21"/>
    </row>
    <row r="21" spans="1:15" s="21" customFormat="1" ht="21" customHeight="1">
      <c r="A21" s="23">
        <v>2</v>
      </c>
      <c r="B21" s="24" t="s">
        <v>59</v>
      </c>
      <c r="C21" s="25"/>
      <c r="D21" s="128"/>
      <c r="E21" s="128"/>
      <c r="F21" s="129"/>
      <c r="G21" s="129"/>
      <c r="H21" s="129"/>
      <c r="I21" s="129"/>
      <c r="J21" s="128"/>
      <c r="K21" s="128"/>
      <c r="L21" s="129"/>
      <c r="M21" s="128"/>
      <c r="N21" s="129"/>
      <c r="O21" s="129"/>
    </row>
    <row r="22" spans="1:20" ht="33" customHeight="1">
      <c r="A22" s="17"/>
      <c r="B22" s="18" t="s">
        <v>97</v>
      </c>
      <c r="C22" s="19" t="s">
        <v>56</v>
      </c>
      <c r="D22" s="128">
        <f>E22+F22</f>
        <v>4515</v>
      </c>
      <c r="E22" s="128">
        <v>4515</v>
      </c>
      <c r="F22" s="129"/>
      <c r="G22" s="129"/>
      <c r="H22" s="129"/>
      <c r="I22" s="129"/>
      <c r="J22" s="128">
        <f>K22+L22</f>
        <v>697</v>
      </c>
      <c r="K22" s="128">
        <v>697</v>
      </c>
      <c r="L22" s="129"/>
      <c r="M22" s="128">
        <f>N22+O22</f>
        <v>3818</v>
      </c>
      <c r="N22" s="129">
        <f>E22-K22</f>
        <v>3818</v>
      </c>
      <c r="O22" s="129"/>
      <c r="S22" s="21"/>
      <c r="T22" s="21"/>
    </row>
    <row r="23" spans="1:20" ht="18" customHeight="1">
      <c r="A23" s="17"/>
      <c r="B23" s="27" t="s">
        <v>114</v>
      </c>
      <c r="C23" s="28" t="s">
        <v>57</v>
      </c>
      <c r="D23" s="128">
        <f t="shared" si="3"/>
        <v>99.8</v>
      </c>
      <c r="E23" s="129">
        <v>99.8</v>
      </c>
      <c r="F23" s="129"/>
      <c r="G23" s="130"/>
      <c r="H23" s="130"/>
      <c r="I23" s="131"/>
      <c r="J23" s="132">
        <v>99.8</v>
      </c>
      <c r="K23" s="133"/>
      <c r="L23" s="133"/>
      <c r="M23" s="133"/>
      <c r="N23" s="133"/>
      <c r="O23" s="134"/>
      <c r="S23" s="21"/>
      <c r="T23" s="21"/>
    </row>
    <row r="24" spans="1:20" ht="33.75" customHeight="1">
      <c r="A24" s="17"/>
      <c r="B24" s="18" t="s">
        <v>109</v>
      </c>
      <c r="C24" s="19" t="s">
        <v>56</v>
      </c>
      <c r="D24" s="128">
        <f t="shared" si="3"/>
        <v>4370</v>
      </c>
      <c r="E24" s="128">
        <v>4370</v>
      </c>
      <c r="F24" s="129"/>
      <c r="G24" s="129"/>
      <c r="H24" s="129"/>
      <c r="I24" s="129"/>
      <c r="J24" s="128">
        <f>K24+L24</f>
        <v>441</v>
      </c>
      <c r="K24" s="128">
        <v>441</v>
      </c>
      <c r="L24" s="129"/>
      <c r="M24" s="128">
        <f>N24+O24</f>
        <v>3929</v>
      </c>
      <c r="N24" s="129">
        <f>E24-K24</f>
        <v>3929</v>
      </c>
      <c r="O24" s="129"/>
      <c r="S24" s="21"/>
      <c r="T24" s="21"/>
    </row>
    <row r="25" spans="1:20" ht="21.75" customHeight="1">
      <c r="A25" s="17"/>
      <c r="B25" s="18" t="s">
        <v>95</v>
      </c>
      <c r="C25" s="19" t="s">
        <v>52</v>
      </c>
      <c r="D25" s="128">
        <f aca="true" t="shared" si="5" ref="D25:D65">E25+F25</f>
        <v>4515</v>
      </c>
      <c r="E25" s="128">
        <v>4515</v>
      </c>
      <c r="F25" s="129"/>
      <c r="G25" s="129"/>
      <c r="H25" s="129"/>
      <c r="I25" s="129"/>
      <c r="J25" s="128">
        <f>K25+L25</f>
        <v>586</v>
      </c>
      <c r="K25" s="128">
        <v>586</v>
      </c>
      <c r="L25" s="129"/>
      <c r="M25" s="128">
        <f aca="true" t="shared" si="6" ref="M25:M65">N25+O25</f>
        <v>3929</v>
      </c>
      <c r="N25" s="129">
        <f aca="true" t="shared" si="7" ref="N25:N65">E25-K25</f>
        <v>3929</v>
      </c>
      <c r="O25" s="129"/>
      <c r="S25" s="21"/>
      <c r="T25" s="21"/>
    </row>
    <row r="26" spans="1:20" ht="31.5">
      <c r="A26" s="17"/>
      <c r="B26" s="18" t="s">
        <v>96</v>
      </c>
      <c r="C26" s="19" t="s">
        <v>52</v>
      </c>
      <c r="D26" s="128">
        <f t="shared" si="5"/>
        <v>3929</v>
      </c>
      <c r="E26" s="128">
        <v>3929</v>
      </c>
      <c r="F26" s="129"/>
      <c r="G26" s="129"/>
      <c r="H26" s="129"/>
      <c r="I26" s="129"/>
      <c r="J26" s="128">
        <f>K26+L26</f>
        <v>0</v>
      </c>
      <c r="K26" s="128">
        <v>0</v>
      </c>
      <c r="L26" s="129"/>
      <c r="M26" s="128">
        <f t="shared" si="6"/>
        <v>3929</v>
      </c>
      <c r="N26" s="129">
        <f t="shared" si="7"/>
        <v>3929</v>
      </c>
      <c r="O26" s="129"/>
      <c r="S26" s="21"/>
      <c r="T26" s="21"/>
    </row>
    <row r="27" spans="1:20" ht="20.25" customHeight="1">
      <c r="A27" s="17"/>
      <c r="B27" s="18" t="s">
        <v>60</v>
      </c>
      <c r="C27" s="19" t="s">
        <v>52</v>
      </c>
      <c r="D27" s="128">
        <f t="shared" si="5"/>
        <v>1896</v>
      </c>
      <c r="E27" s="128">
        <v>1896</v>
      </c>
      <c r="F27" s="129"/>
      <c r="G27" s="129"/>
      <c r="H27" s="129"/>
      <c r="I27" s="129"/>
      <c r="J27" s="128">
        <f>K27+L27</f>
        <v>0</v>
      </c>
      <c r="K27" s="128">
        <v>0</v>
      </c>
      <c r="L27" s="129"/>
      <c r="M27" s="128">
        <f t="shared" si="6"/>
        <v>1896</v>
      </c>
      <c r="N27" s="129">
        <f t="shared" si="7"/>
        <v>1896</v>
      </c>
      <c r="O27" s="129"/>
      <c r="S27" s="21"/>
      <c r="T27" s="21"/>
    </row>
    <row r="28" spans="1:15" s="21" customFormat="1" ht="21.75" customHeight="1">
      <c r="A28" s="23" t="s">
        <v>159</v>
      </c>
      <c r="B28" s="24" t="s">
        <v>98</v>
      </c>
      <c r="C28" s="25"/>
      <c r="D28" s="128"/>
      <c r="E28" s="128"/>
      <c r="F28" s="129"/>
      <c r="G28" s="129"/>
      <c r="H28" s="129"/>
      <c r="I28" s="129"/>
      <c r="J28" s="128"/>
      <c r="K28" s="128"/>
      <c r="L28" s="129"/>
      <c r="M28" s="128"/>
      <c r="N28" s="129"/>
      <c r="O28" s="129"/>
    </row>
    <row r="29" spans="1:15" s="21" customFormat="1" ht="24" customHeight="1">
      <c r="A29" s="23">
        <v>1</v>
      </c>
      <c r="B29" s="24" t="s">
        <v>61</v>
      </c>
      <c r="C29" s="25" t="s">
        <v>62</v>
      </c>
      <c r="D29" s="128">
        <f t="shared" si="5"/>
        <v>36</v>
      </c>
      <c r="E29" s="128">
        <v>36</v>
      </c>
      <c r="F29" s="129"/>
      <c r="G29" s="129"/>
      <c r="H29" s="129"/>
      <c r="I29" s="129"/>
      <c r="J29" s="128">
        <f aca="true" t="shared" si="8" ref="J29:J65">K29+L29</f>
        <v>10</v>
      </c>
      <c r="K29" s="128">
        <v>10</v>
      </c>
      <c r="L29" s="129"/>
      <c r="M29" s="128">
        <f t="shared" si="6"/>
        <v>26</v>
      </c>
      <c r="N29" s="129">
        <f t="shared" si="7"/>
        <v>26</v>
      </c>
      <c r="O29" s="129"/>
    </row>
    <row r="30" spans="1:20" ht="24" customHeight="1">
      <c r="A30" s="17"/>
      <c r="B30" s="18" t="s">
        <v>132</v>
      </c>
      <c r="C30" s="19" t="s">
        <v>52</v>
      </c>
      <c r="D30" s="128">
        <f t="shared" si="5"/>
        <v>6</v>
      </c>
      <c r="E30" s="128">
        <v>6</v>
      </c>
      <c r="F30" s="129"/>
      <c r="G30" s="129"/>
      <c r="H30" s="129"/>
      <c r="I30" s="129"/>
      <c r="J30" s="128">
        <f t="shared" si="8"/>
        <v>0</v>
      </c>
      <c r="K30" s="128">
        <v>0</v>
      </c>
      <c r="L30" s="129"/>
      <c r="M30" s="128">
        <f t="shared" si="6"/>
        <v>6</v>
      </c>
      <c r="N30" s="129">
        <f t="shared" si="7"/>
        <v>6</v>
      </c>
      <c r="O30" s="129"/>
      <c r="S30" s="21"/>
      <c r="T30" s="21"/>
    </row>
    <row r="31" spans="1:20" ht="21" customHeight="1">
      <c r="A31" s="17"/>
      <c r="B31" s="18" t="s">
        <v>99</v>
      </c>
      <c r="C31" s="19" t="s">
        <v>52</v>
      </c>
      <c r="D31" s="128">
        <f t="shared" si="5"/>
        <v>36</v>
      </c>
      <c r="E31" s="128">
        <v>36</v>
      </c>
      <c r="F31" s="129"/>
      <c r="G31" s="129"/>
      <c r="H31" s="129"/>
      <c r="I31" s="129"/>
      <c r="J31" s="128">
        <f t="shared" si="8"/>
        <v>10</v>
      </c>
      <c r="K31" s="128">
        <v>10</v>
      </c>
      <c r="L31" s="129"/>
      <c r="M31" s="128">
        <f t="shared" si="6"/>
        <v>26</v>
      </c>
      <c r="N31" s="129">
        <f t="shared" si="7"/>
        <v>26</v>
      </c>
      <c r="O31" s="129"/>
      <c r="S31" s="21"/>
      <c r="T31" s="21"/>
    </row>
    <row r="32" spans="1:20" ht="21" customHeight="1">
      <c r="A32" s="17"/>
      <c r="B32" s="18" t="s">
        <v>64</v>
      </c>
      <c r="C32" s="19" t="s">
        <v>52</v>
      </c>
      <c r="D32" s="128">
        <f t="shared" si="5"/>
        <v>10</v>
      </c>
      <c r="E32" s="128">
        <v>10</v>
      </c>
      <c r="F32" s="129"/>
      <c r="G32" s="129"/>
      <c r="H32" s="129"/>
      <c r="I32" s="129"/>
      <c r="J32" s="128">
        <f t="shared" si="8"/>
        <v>0</v>
      </c>
      <c r="K32" s="128">
        <v>0</v>
      </c>
      <c r="L32" s="129"/>
      <c r="M32" s="128">
        <f t="shared" si="6"/>
        <v>10</v>
      </c>
      <c r="N32" s="129">
        <f t="shared" si="7"/>
        <v>10</v>
      </c>
      <c r="O32" s="129"/>
      <c r="S32" s="21"/>
      <c r="T32" s="21"/>
    </row>
    <row r="33" spans="1:20" ht="21" customHeight="1">
      <c r="A33" s="17"/>
      <c r="B33" s="18" t="s">
        <v>100</v>
      </c>
      <c r="C33" s="19" t="s">
        <v>52</v>
      </c>
      <c r="D33" s="128">
        <f t="shared" si="5"/>
        <v>36</v>
      </c>
      <c r="E33" s="128">
        <v>36</v>
      </c>
      <c r="F33" s="129"/>
      <c r="G33" s="129"/>
      <c r="H33" s="129"/>
      <c r="I33" s="129"/>
      <c r="J33" s="128">
        <f t="shared" si="8"/>
        <v>10</v>
      </c>
      <c r="K33" s="128">
        <v>10</v>
      </c>
      <c r="L33" s="129"/>
      <c r="M33" s="128">
        <f t="shared" si="6"/>
        <v>26</v>
      </c>
      <c r="N33" s="129">
        <f t="shared" si="7"/>
        <v>26</v>
      </c>
      <c r="O33" s="129"/>
      <c r="S33" s="21"/>
      <c r="T33" s="21"/>
    </row>
    <row r="34" spans="1:18" s="21" customFormat="1" ht="23.25" customHeight="1">
      <c r="A34" s="23">
        <v>2</v>
      </c>
      <c r="B34" s="24" t="s">
        <v>65</v>
      </c>
      <c r="C34" s="25" t="s">
        <v>52</v>
      </c>
      <c r="D34" s="128">
        <f t="shared" si="5"/>
        <v>309</v>
      </c>
      <c r="E34" s="128">
        <f>E35</f>
        <v>309</v>
      </c>
      <c r="F34" s="129"/>
      <c r="G34" s="129"/>
      <c r="H34" s="129"/>
      <c r="I34" s="129"/>
      <c r="J34" s="128">
        <f t="shared" si="8"/>
        <v>63</v>
      </c>
      <c r="K34" s="128">
        <v>63</v>
      </c>
      <c r="L34" s="129"/>
      <c r="M34" s="128">
        <f t="shared" si="6"/>
        <v>246</v>
      </c>
      <c r="N34" s="129">
        <f t="shared" si="7"/>
        <v>246</v>
      </c>
      <c r="O34" s="129"/>
      <c r="P34" s="20"/>
      <c r="Q34" s="20"/>
      <c r="R34" s="20"/>
    </row>
    <row r="35" spans="1:20" ht="18.75" customHeight="1">
      <c r="A35" s="17"/>
      <c r="B35" s="18" t="s">
        <v>66</v>
      </c>
      <c r="C35" s="19" t="s">
        <v>52</v>
      </c>
      <c r="D35" s="128">
        <f t="shared" si="5"/>
        <v>309</v>
      </c>
      <c r="E35" s="128">
        <v>309</v>
      </c>
      <c r="F35" s="129"/>
      <c r="G35" s="129"/>
      <c r="H35" s="129"/>
      <c r="I35" s="129"/>
      <c r="J35" s="128">
        <f t="shared" si="8"/>
        <v>63</v>
      </c>
      <c r="K35" s="128">
        <v>63</v>
      </c>
      <c r="L35" s="129"/>
      <c r="M35" s="128">
        <f t="shared" si="6"/>
        <v>246</v>
      </c>
      <c r="N35" s="129">
        <f t="shared" si="7"/>
        <v>246</v>
      </c>
      <c r="O35" s="129"/>
      <c r="S35" s="21"/>
      <c r="T35" s="21"/>
    </row>
    <row r="36" spans="1:20" ht="18.75" customHeight="1">
      <c r="A36" s="17"/>
      <c r="B36" s="18" t="s">
        <v>67</v>
      </c>
      <c r="C36" s="19" t="s">
        <v>52</v>
      </c>
      <c r="D36" s="128">
        <f t="shared" si="5"/>
        <v>0</v>
      </c>
      <c r="E36" s="128">
        <v>0</v>
      </c>
      <c r="F36" s="129"/>
      <c r="G36" s="129"/>
      <c r="H36" s="129"/>
      <c r="I36" s="129"/>
      <c r="J36" s="128">
        <f t="shared" si="8"/>
        <v>0</v>
      </c>
      <c r="K36" s="128">
        <v>0</v>
      </c>
      <c r="L36" s="129"/>
      <c r="M36" s="128">
        <f t="shared" si="6"/>
        <v>0</v>
      </c>
      <c r="N36" s="129">
        <f t="shared" si="7"/>
        <v>0</v>
      </c>
      <c r="O36" s="129"/>
      <c r="S36" s="21"/>
      <c r="T36" s="21"/>
    </row>
    <row r="37" spans="1:20" ht="18.75" customHeight="1">
      <c r="A37" s="17"/>
      <c r="B37" s="18" t="s">
        <v>131</v>
      </c>
      <c r="C37" s="19" t="s">
        <v>52</v>
      </c>
      <c r="D37" s="128">
        <f t="shared" si="5"/>
        <v>185</v>
      </c>
      <c r="E37" s="128">
        <v>185</v>
      </c>
      <c r="F37" s="129"/>
      <c r="G37" s="129"/>
      <c r="H37" s="129"/>
      <c r="I37" s="129"/>
      <c r="J37" s="128">
        <f t="shared" si="8"/>
        <v>0</v>
      </c>
      <c r="K37" s="128">
        <v>0</v>
      </c>
      <c r="L37" s="129"/>
      <c r="M37" s="128">
        <f t="shared" si="6"/>
        <v>185</v>
      </c>
      <c r="N37" s="129">
        <f t="shared" si="7"/>
        <v>185</v>
      </c>
      <c r="O37" s="129"/>
      <c r="S37" s="21"/>
      <c r="T37" s="21"/>
    </row>
    <row r="38" spans="1:20" ht="18.75" customHeight="1">
      <c r="A38" s="17"/>
      <c r="B38" s="18" t="s">
        <v>63</v>
      </c>
      <c r="C38" s="19" t="s">
        <v>52</v>
      </c>
      <c r="D38" s="128"/>
      <c r="E38" s="128"/>
      <c r="F38" s="129"/>
      <c r="G38" s="129"/>
      <c r="H38" s="129"/>
      <c r="I38" s="129"/>
      <c r="J38" s="128"/>
      <c r="K38" s="128"/>
      <c r="L38" s="129"/>
      <c r="M38" s="128"/>
      <c r="N38" s="129"/>
      <c r="O38" s="129"/>
      <c r="S38" s="21"/>
      <c r="T38" s="21"/>
    </row>
    <row r="39" spans="1:20" ht="18.75" customHeight="1">
      <c r="A39" s="17"/>
      <c r="B39" s="18" t="s">
        <v>91</v>
      </c>
      <c r="C39" s="19" t="s">
        <v>52</v>
      </c>
      <c r="D39" s="128">
        <f t="shared" si="5"/>
        <v>308</v>
      </c>
      <c r="E39" s="128">
        <v>308</v>
      </c>
      <c r="F39" s="129"/>
      <c r="G39" s="129"/>
      <c r="H39" s="129"/>
      <c r="I39" s="129"/>
      <c r="J39" s="128">
        <f t="shared" si="8"/>
        <v>62</v>
      </c>
      <c r="K39" s="128">
        <v>62</v>
      </c>
      <c r="L39" s="129"/>
      <c r="M39" s="128">
        <f t="shared" si="6"/>
        <v>246</v>
      </c>
      <c r="N39" s="129">
        <f t="shared" si="7"/>
        <v>246</v>
      </c>
      <c r="O39" s="129"/>
      <c r="S39" s="21"/>
      <c r="T39" s="21"/>
    </row>
    <row r="40" spans="1:20" ht="18.75" customHeight="1">
      <c r="A40" s="17"/>
      <c r="B40" s="18" t="s">
        <v>92</v>
      </c>
      <c r="C40" s="19" t="s">
        <v>52</v>
      </c>
      <c r="D40" s="128">
        <f t="shared" si="5"/>
        <v>1</v>
      </c>
      <c r="E40" s="128">
        <v>1</v>
      </c>
      <c r="F40" s="129"/>
      <c r="G40" s="129"/>
      <c r="H40" s="129"/>
      <c r="I40" s="129"/>
      <c r="J40" s="128">
        <f t="shared" si="8"/>
        <v>1</v>
      </c>
      <c r="K40" s="128">
        <v>1</v>
      </c>
      <c r="L40" s="129"/>
      <c r="M40" s="128">
        <f t="shared" si="6"/>
        <v>0</v>
      </c>
      <c r="N40" s="129">
        <f t="shared" si="7"/>
        <v>0</v>
      </c>
      <c r="O40" s="129"/>
      <c r="S40" s="21"/>
      <c r="T40" s="21"/>
    </row>
    <row r="41" spans="1:20" ht="18.75" customHeight="1">
      <c r="A41" s="17"/>
      <c r="B41" s="18" t="s">
        <v>68</v>
      </c>
      <c r="C41" s="19" t="s">
        <v>52</v>
      </c>
      <c r="D41" s="128">
        <f t="shared" si="5"/>
        <v>24</v>
      </c>
      <c r="E41" s="128">
        <v>24</v>
      </c>
      <c r="F41" s="129"/>
      <c r="G41" s="129"/>
      <c r="H41" s="129"/>
      <c r="I41" s="129"/>
      <c r="J41" s="128">
        <f t="shared" si="8"/>
        <v>0</v>
      </c>
      <c r="K41" s="128">
        <v>0</v>
      </c>
      <c r="L41" s="129"/>
      <c r="M41" s="128">
        <f t="shared" si="6"/>
        <v>24</v>
      </c>
      <c r="N41" s="129">
        <f t="shared" si="7"/>
        <v>24</v>
      </c>
      <c r="O41" s="129"/>
      <c r="P41" s="22"/>
      <c r="S41" s="21"/>
      <c r="T41" s="21"/>
    </row>
    <row r="42" spans="1:20" ht="18.75" customHeight="1">
      <c r="A42" s="17"/>
      <c r="B42" s="18" t="s">
        <v>69</v>
      </c>
      <c r="C42" s="19" t="s">
        <v>52</v>
      </c>
      <c r="D42" s="128">
        <f t="shared" si="5"/>
        <v>241</v>
      </c>
      <c r="E42" s="128">
        <v>241</v>
      </c>
      <c r="F42" s="129"/>
      <c r="G42" s="129"/>
      <c r="H42" s="129"/>
      <c r="I42" s="129"/>
      <c r="J42" s="128">
        <f t="shared" si="8"/>
        <v>20</v>
      </c>
      <c r="K42" s="128">
        <v>20</v>
      </c>
      <c r="L42" s="129"/>
      <c r="M42" s="128">
        <f t="shared" si="6"/>
        <v>221</v>
      </c>
      <c r="N42" s="129">
        <f t="shared" si="7"/>
        <v>221</v>
      </c>
      <c r="O42" s="129"/>
      <c r="P42" s="22"/>
      <c r="S42" s="21"/>
      <c r="T42" s="21"/>
    </row>
    <row r="43" spans="1:20" ht="18.75" customHeight="1">
      <c r="A43" s="17"/>
      <c r="B43" s="18" t="s">
        <v>70</v>
      </c>
      <c r="C43" s="19" t="s">
        <v>52</v>
      </c>
      <c r="D43" s="128">
        <f t="shared" si="5"/>
        <v>285</v>
      </c>
      <c r="E43" s="128">
        <v>285</v>
      </c>
      <c r="F43" s="129"/>
      <c r="G43" s="129"/>
      <c r="H43" s="129"/>
      <c r="I43" s="129"/>
      <c r="J43" s="128">
        <f t="shared" si="8"/>
        <v>63</v>
      </c>
      <c r="K43" s="128">
        <v>63</v>
      </c>
      <c r="L43" s="129"/>
      <c r="M43" s="128">
        <f t="shared" si="6"/>
        <v>222</v>
      </c>
      <c r="N43" s="129">
        <f t="shared" si="7"/>
        <v>222</v>
      </c>
      <c r="O43" s="129"/>
      <c r="P43" s="38"/>
      <c r="S43" s="21"/>
      <c r="T43" s="21"/>
    </row>
    <row r="44" spans="1:15" s="21" customFormat="1" ht="18.75" customHeight="1">
      <c r="A44" s="23">
        <v>3</v>
      </c>
      <c r="B44" s="24" t="s">
        <v>71</v>
      </c>
      <c r="C44" s="25" t="s">
        <v>52</v>
      </c>
      <c r="D44" s="128">
        <f t="shared" si="5"/>
        <v>47</v>
      </c>
      <c r="E44" s="128">
        <v>47</v>
      </c>
      <c r="F44" s="129"/>
      <c r="G44" s="129"/>
      <c r="H44" s="129"/>
      <c r="I44" s="129"/>
      <c r="J44" s="128">
        <f t="shared" si="8"/>
        <v>9</v>
      </c>
      <c r="K44" s="128">
        <v>9</v>
      </c>
      <c r="L44" s="129"/>
      <c r="M44" s="128">
        <f t="shared" si="6"/>
        <v>38</v>
      </c>
      <c r="N44" s="129">
        <f t="shared" si="7"/>
        <v>38</v>
      </c>
      <c r="O44" s="129"/>
    </row>
    <row r="45" spans="1:15" s="21" customFormat="1" ht="34.5" customHeight="1">
      <c r="A45" s="23" t="s">
        <v>158</v>
      </c>
      <c r="B45" s="24" t="s">
        <v>108</v>
      </c>
      <c r="C45" s="25"/>
      <c r="D45" s="128">
        <f t="shared" si="5"/>
        <v>0</v>
      </c>
      <c r="E45" s="128"/>
      <c r="F45" s="129"/>
      <c r="G45" s="129"/>
      <c r="H45" s="129"/>
      <c r="I45" s="129"/>
      <c r="J45" s="128">
        <f t="shared" si="8"/>
        <v>0</v>
      </c>
      <c r="K45" s="128"/>
      <c r="L45" s="129"/>
      <c r="M45" s="128">
        <f t="shared" si="6"/>
        <v>0</v>
      </c>
      <c r="N45" s="129">
        <f t="shared" si="7"/>
        <v>0</v>
      </c>
      <c r="O45" s="129"/>
    </row>
    <row r="46" spans="1:15" s="21" customFormat="1" ht="31.5">
      <c r="A46" s="23">
        <v>1</v>
      </c>
      <c r="B46" s="24" t="s">
        <v>72</v>
      </c>
      <c r="C46" s="25" t="s">
        <v>73</v>
      </c>
      <c r="D46" s="128">
        <f t="shared" si="5"/>
        <v>247</v>
      </c>
      <c r="E46" s="128">
        <f>E47+E48+E49</f>
        <v>247</v>
      </c>
      <c r="F46" s="129"/>
      <c r="G46" s="129"/>
      <c r="H46" s="129"/>
      <c r="I46" s="129"/>
      <c r="J46" s="128">
        <f t="shared" si="8"/>
        <v>31</v>
      </c>
      <c r="K46" s="128">
        <f>K47+K48+K49</f>
        <v>31</v>
      </c>
      <c r="L46" s="129"/>
      <c r="M46" s="128">
        <f t="shared" si="6"/>
        <v>216</v>
      </c>
      <c r="N46" s="129">
        <f t="shared" si="7"/>
        <v>216</v>
      </c>
      <c r="O46" s="129"/>
    </row>
    <row r="47" spans="1:20" ht="15.75" customHeight="1">
      <c r="A47" s="17"/>
      <c r="B47" s="18" t="s">
        <v>74</v>
      </c>
      <c r="C47" s="19" t="s">
        <v>52</v>
      </c>
      <c r="D47" s="128">
        <f t="shared" si="5"/>
        <v>162</v>
      </c>
      <c r="E47" s="128">
        <v>162</v>
      </c>
      <c r="F47" s="129"/>
      <c r="G47" s="129"/>
      <c r="H47" s="129"/>
      <c r="I47" s="129"/>
      <c r="J47" s="128">
        <f t="shared" si="8"/>
        <v>28</v>
      </c>
      <c r="K47" s="128">
        <v>28</v>
      </c>
      <c r="L47" s="129"/>
      <c r="M47" s="128">
        <f t="shared" si="6"/>
        <v>134</v>
      </c>
      <c r="N47" s="129">
        <f t="shared" si="7"/>
        <v>134</v>
      </c>
      <c r="O47" s="129"/>
      <c r="S47" s="21"/>
      <c r="T47" s="21"/>
    </row>
    <row r="48" spans="1:20" ht="15.75" customHeight="1">
      <c r="A48" s="17"/>
      <c r="B48" s="18" t="s">
        <v>75</v>
      </c>
      <c r="C48" s="19" t="s">
        <v>52</v>
      </c>
      <c r="D48" s="128">
        <f t="shared" si="5"/>
        <v>84</v>
      </c>
      <c r="E48" s="128">
        <v>84</v>
      </c>
      <c r="F48" s="129"/>
      <c r="G48" s="129"/>
      <c r="H48" s="129"/>
      <c r="I48" s="129"/>
      <c r="J48" s="128">
        <f t="shared" si="8"/>
        <v>3</v>
      </c>
      <c r="K48" s="128">
        <v>3</v>
      </c>
      <c r="L48" s="129"/>
      <c r="M48" s="128">
        <f t="shared" si="6"/>
        <v>81</v>
      </c>
      <c r="N48" s="129">
        <f t="shared" si="7"/>
        <v>81</v>
      </c>
      <c r="O48" s="129"/>
      <c r="S48" s="21"/>
      <c r="T48" s="21"/>
    </row>
    <row r="49" spans="1:20" ht="15.75" customHeight="1">
      <c r="A49" s="17"/>
      <c r="B49" s="18" t="s">
        <v>102</v>
      </c>
      <c r="C49" s="19" t="s">
        <v>52</v>
      </c>
      <c r="D49" s="128">
        <f t="shared" si="5"/>
        <v>1</v>
      </c>
      <c r="E49" s="128">
        <v>1</v>
      </c>
      <c r="F49" s="129"/>
      <c r="G49" s="129"/>
      <c r="H49" s="129"/>
      <c r="I49" s="129"/>
      <c r="J49" s="128">
        <f t="shared" si="8"/>
        <v>0</v>
      </c>
      <c r="K49" s="128">
        <v>0</v>
      </c>
      <c r="L49" s="129"/>
      <c r="M49" s="128">
        <f t="shared" si="6"/>
        <v>1</v>
      </c>
      <c r="N49" s="129">
        <f t="shared" si="7"/>
        <v>1</v>
      </c>
      <c r="O49" s="129"/>
      <c r="S49" s="21"/>
      <c r="T49" s="21"/>
    </row>
    <row r="50" spans="1:15" s="21" customFormat="1" ht="20.25" customHeight="1">
      <c r="A50" s="23">
        <v>2</v>
      </c>
      <c r="B50" s="24" t="s">
        <v>76</v>
      </c>
      <c r="C50" s="25" t="s">
        <v>52</v>
      </c>
      <c r="D50" s="128">
        <f t="shared" si="5"/>
        <v>8</v>
      </c>
      <c r="E50" s="128">
        <v>8</v>
      </c>
      <c r="F50" s="129"/>
      <c r="G50" s="129"/>
      <c r="H50" s="129"/>
      <c r="I50" s="129"/>
      <c r="J50" s="128">
        <f t="shared" si="8"/>
        <v>3</v>
      </c>
      <c r="K50" s="128">
        <v>3</v>
      </c>
      <c r="L50" s="129"/>
      <c r="M50" s="128">
        <f t="shared" si="6"/>
        <v>5</v>
      </c>
      <c r="N50" s="129">
        <f t="shared" si="7"/>
        <v>5</v>
      </c>
      <c r="O50" s="129"/>
    </row>
    <row r="51" spans="1:15" s="21" customFormat="1" ht="20.25" customHeight="1">
      <c r="A51" s="23">
        <v>3</v>
      </c>
      <c r="B51" s="24" t="s">
        <v>77</v>
      </c>
      <c r="C51" s="25" t="s">
        <v>52</v>
      </c>
      <c r="D51" s="128">
        <f t="shared" si="5"/>
        <v>120</v>
      </c>
      <c r="E51" s="128">
        <v>120</v>
      </c>
      <c r="F51" s="129"/>
      <c r="G51" s="129"/>
      <c r="H51" s="129"/>
      <c r="I51" s="129"/>
      <c r="J51" s="128">
        <f t="shared" si="8"/>
        <v>11</v>
      </c>
      <c r="K51" s="128">
        <v>11</v>
      </c>
      <c r="L51" s="129"/>
      <c r="M51" s="128">
        <f t="shared" si="6"/>
        <v>109</v>
      </c>
      <c r="N51" s="129">
        <f t="shared" si="7"/>
        <v>109</v>
      </c>
      <c r="O51" s="129"/>
    </row>
    <row r="52" spans="1:15" s="21" customFormat="1" ht="20.25" customHeight="1">
      <c r="A52" s="23">
        <v>5</v>
      </c>
      <c r="B52" s="24" t="s">
        <v>103</v>
      </c>
      <c r="C52" s="25" t="s">
        <v>104</v>
      </c>
      <c r="D52" s="128">
        <f t="shared" si="5"/>
        <v>76</v>
      </c>
      <c r="E52" s="128">
        <v>76</v>
      </c>
      <c r="F52" s="129"/>
      <c r="G52" s="129"/>
      <c r="H52" s="129"/>
      <c r="I52" s="129"/>
      <c r="J52" s="128">
        <f t="shared" si="8"/>
        <v>4</v>
      </c>
      <c r="K52" s="128">
        <v>4</v>
      </c>
      <c r="L52" s="129"/>
      <c r="M52" s="128">
        <f t="shared" si="6"/>
        <v>72</v>
      </c>
      <c r="N52" s="129">
        <f t="shared" si="7"/>
        <v>72</v>
      </c>
      <c r="O52" s="129"/>
    </row>
    <row r="53" spans="1:20" ht="19.5" customHeight="1">
      <c r="A53" s="17"/>
      <c r="B53" s="18" t="s">
        <v>78</v>
      </c>
      <c r="C53" s="19" t="s">
        <v>52</v>
      </c>
      <c r="D53" s="128">
        <f t="shared" si="5"/>
        <v>49</v>
      </c>
      <c r="E53" s="128">
        <v>49</v>
      </c>
      <c r="F53" s="129"/>
      <c r="G53" s="129"/>
      <c r="H53" s="129"/>
      <c r="I53" s="129"/>
      <c r="J53" s="128">
        <f t="shared" si="8"/>
        <v>4</v>
      </c>
      <c r="K53" s="128">
        <v>4</v>
      </c>
      <c r="L53" s="129"/>
      <c r="M53" s="128">
        <f t="shared" si="6"/>
        <v>45</v>
      </c>
      <c r="N53" s="129">
        <f t="shared" si="7"/>
        <v>45</v>
      </c>
      <c r="O53" s="129"/>
      <c r="S53" s="21"/>
      <c r="T53" s="21"/>
    </row>
    <row r="54" spans="1:20" ht="19.5" customHeight="1">
      <c r="A54" s="17"/>
      <c r="B54" s="18" t="s">
        <v>79</v>
      </c>
      <c r="C54" s="19" t="s">
        <v>52</v>
      </c>
      <c r="D54" s="128">
        <f t="shared" si="5"/>
        <v>22</v>
      </c>
      <c r="E54" s="128">
        <v>22</v>
      </c>
      <c r="F54" s="129"/>
      <c r="G54" s="129"/>
      <c r="H54" s="129"/>
      <c r="I54" s="129"/>
      <c r="J54" s="128">
        <f t="shared" si="8"/>
        <v>0</v>
      </c>
      <c r="K54" s="128">
        <v>0</v>
      </c>
      <c r="L54" s="129"/>
      <c r="M54" s="128">
        <f t="shared" si="6"/>
        <v>22</v>
      </c>
      <c r="N54" s="129">
        <f t="shared" si="7"/>
        <v>22</v>
      </c>
      <c r="O54" s="129"/>
      <c r="S54" s="21"/>
      <c r="T54" s="21"/>
    </row>
    <row r="55" spans="1:15" s="21" customFormat="1" ht="21" customHeight="1">
      <c r="A55" s="23">
        <v>6</v>
      </c>
      <c r="B55" s="24" t="s">
        <v>105</v>
      </c>
      <c r="C55" s="25" t="s">
        <v>52</v>
      </c>
      <c r="D55" s="128">
        <f t="shared" si="5"/>
        <v>25</v>
      </c>
      <c r="E55" s="128">
        <v>25</v>
      </c>
      <c r="F55" s="129"/>
      <c r="G55" s="129"/>
      <c r="H55" s="129"/>
      <c r="I55" s="129"/>
      <c r="J55" s="128">
        <f t="shared" si="8"/>
        <v>0</v>
      </c>
      <c r="K55" s="128">
        <v>0</v>
      </c>
      <c r="L55" s="129"/>
      <c r="M55" s="128">
        <f t="shared" si="6"/>
        <v>25</v>
      </c>
      <c r="N55" s="129">
        <f t="shared" si="7"/>
        <v>25</v>
      </c>
      <c r="O55" s="129"/>
    </row>
    <row r="56" spans="1:15" s="21" customFormat="1" ht="21" customHeight="1">
      <c r="A56" s="23">
        <v>7</v>
      </c>
      <c r="B56" s="24" t="s">
        <v>80</v>
      </c>
      <c r="C56" s="25" t="s">
        <v>81</v>
      </c>
      <c r="D56" s="128">
        <f t="shared" si="5"/>
        <v>94</v>
      </c>
      <c r="E56" s="128">
        <v>94</v>
      </c>
      <c r="F56" s="129"/>
      <c r="G56" s="129"/>
      <c r="H56" s="129"/>
      <c r="I56" s="129"/>
      <c r="J56" s="128">
        <f t="shared" si="8"/>
        <v>5</v>
      </c>
      <c r="K56" s="128">
        <v>5</v>
      </c>
      <c r="L56" s="129"/>
      <c r="M56" s="128">
        <f t="shared" si="6"/>
        <v>89</v>
      </c>
      <c r="N56" s="129">
        <f t="shared" si="7"/>
        <v>89</v>
      </c>
      <c r="O56" s="129"/>
    </row>
    <row r="57" spans="1:20" ht="33.75" customHeight="1">
      <c r="A57" s="17"/>
      <c r="B57" s="18" t="s">
        <v>113</v>
      </c>
      <c r="C57" s="19" t="s">
        <v>52</v>
      </c>
      <c r="D57" s="128">
        <f t="shared" si="5"/>
        <v>28</v>
      </c>
      <c r="E57" s="128">
        <v>28</v>
      </c>
      <c r="F57" s="129"/>
      <c r="G57" s="129"/>
      <c r="H57" s="129"/>
      <c r="I57" s="129"/>
      <c r="J57" s="128">
        <f t="shared" si="8"/>
        <v>5</v>
      </c>
      <c r="K57" s="128">
        <v>5</v>
      </c>
      <c r="L57" s="129"/>
      <c r="M57" s="128">
        <f t="shared" si="6"/>
        <v>23</v>
      </c>
      <c r="N57" s="129">
        <f t="shared" si="7"/>
        <v>23</v>
      </c>
      <c r="O57" s="129"/>
      <c r="S57" s="21"/>
      <c r="T57" s="21"/>
    </row>
    <row r="58" spans="1:20" ht="15.75" customHeight="1">
      <c r="A58" s="17"/>
      <c r="B58" s="18" t="s">
        <v>82</v>
      </c>
      <c r="C58" s="19" t="s">
        <v>52</v>
      </c>
      <c r="D58" s="128">
        <f t="shared" si="5"/>
        <v>0</v>
      </c>
      <c r="E58" s="128">
        <v>0</v>
      </c>
      <c r="F58" s="129"/>
      <c r="G58" s="129"/>
      <c r="H58" s="129"/>
      <c r="I58" s="129"/>
      <c r="J58" s="128">
        <f t="shared" si="8"/>
        <v>0</v>
      </c>
      <c r="K58" s="128">
        <v>0</v>
      </c>
      <c r="L58" s="129"/>
      <c r="M58" s="128">
        <f t="shared" si="6"/>
        <v>0</v>
      </c>
      <c r="N58" s="129">
        <f t="shared" si="7"/>
        <v>0</v>
      </c>
      <c r="O58" s="129"/>
      <c r="S58" s="21"/>
      <c r="T58" s="21"/>
    </row>
    <row r="59" spans="1:15" s="21" customFormat="1" ht="18" customHeight="1">
      <c r="A59" s="23">
        <v>8</v>
      </c>
      <c r="B59" s="24" t="s">
        <v>83</v>
      </c>
      <c r="C59" s="25" t="s">
        <v>84</v>
      </c>
      <c r="D59" s="128">
        <f t="shared" si="5"/>
        <v>94</v>
      </c>
      <c r="E59" s="128">
        <v>94</v>
      </c>
      <c r="F59" s="129"/>
      <c r="G59" s="129"/>
      <c r="H59" s="129"/>
      <c r="I59" s="129"/>
      <c r="J59" s="128">
        <f t="shared" si="8"/>
        <v>5</v>
      </c>
      <c r="K59" s="128">
        <v>5</v>
      </c>
      <c r="L59" s="129"/>
      <c r="M59" s="128">
        <f t="shared" si="6"/>
        <v>89</v>
      </c>
      <c r="N59" s="129">
        <f t="shared" si="7"/>
        <v>89</v>
      </c>
      <c r="O59" s="129"/>
    </row>
    <row r="60" spans="1:20" ht="17.25" customHeight="1">
      <c r="A60" s="17"/>
      <c r="B60" s="18" t="s">
        <v>85</v>
      </c>
      <c r="C60" s="19" t="s">
        <v>52</v>
      </c>
      <c r="D60" s="128">
        <f t="shared" si="5"/>
        <v>82</v>
      </c>
      <c r="E60" s="128">
        <v>82</v>
      </c>
      <c r="F60" s="129"/>
      <c r="G60" s="129"/>
      <c r="H60" s="129"/>
      <c r="I60" s="129"/>
      <c r="J60" s="128">
        <f t="shared" si="8"/>
        <v>5</v>
      </c>
      <c r="K60" s="128">
        <v>5</v>
      </c>
      <c r="L60" s="129"/>
      <c r="M60" s="128">
        <f t="shared" si="6"/>
        <v>77</v>
      </c>
      <c r="N60" s="129">
        <f t="shared" si="7"/>
        <v>77</v>
      </c>
      <c r="O60" s="129"/>
      <c r="S60" s="21"/>
      <c r="T60" s="21"/>
    </row>
    <row r="61" spans="1:15" s="21" customFormat="1" ht="33.75" customHeight="1">
      <c r="A61" s="23">
        <v>9</v>
      </c>
      <c r="B61" s="24" t="s">
        <v>107</v>
      </c>
      <c r="C61" s="25"/>
      <c r="D61" s="128">
        <f t="shared" si="5"/>
        <v>247</v>
      </c>
      <c r="E61" s="128">
        <v>247</v>
      </c>
      <c r="F61" s="129"/>
      <c r="G61" s="129"/>
      <c r="H61" s="129"/>
      <c r="I61" s="129"/>
      <c r="J61" s="128">
        <f t="shared" si="8"/>
        <v>31</v>
      </c>
      <c r="K61" s="128">
        <v>31</v>
      </c>
      <c r="L61" s="129"/>
      <c r="M61" s="128">
        <f t="shared" si="6"/>
        <v>216</v>
      </c>
      <c r="N61" s="129">
        <f t="shared" si="7"/>
        <v>216</v>
      </c>
      <c r="O61" s="129"/>
    </row>
    <row r="62" spans="1:20" ht="19.5" customHeight="1">
      <c r="A62" s="17"/>
      <c r="B62" s="18" t="s">
        <v>106</v>
      </c>
      <c r="C62" s="19" t="s">
        <v>54</v>
      </c>
      <c r="D62" s="128">
        <f t="shared" si="5"/>
        <v>197</v>
      </c>
      <c r="E62" s="128">
        <v>197</v>
      </c>
      <c r="F62" s="129"/>
      <c r="G62" s="129"/>
      <c r="H62" s="129"/>
      <c r="I62" s="129"/>
      <c r="J62" s="128">
        <f t="shared" si="8"/>
        <v>31</v>
      </c>
      <c r="K62" s="128">
        <v>31</v>
      </c>
      <c r="L62" s="129"/>
      <c r="M62" s="128">
        <f t="shared" si="6"/>
        <v>166</v>
      </c>
      <c r="N62" s="129">
        <f t="shared" si="7"/>
        <v>166</v>
      </c>
      <c r="O62" s="129"/>
      <c r="S62" s="21"/>
      <c r="T62" s="21"/>
    </row>
    <row r="63" spans="1:20" ht="19.5" customHeight="1">
      <c r="A63" s="17"/>
      <c r="B63" s="18" t="s">
        <v>86</v>
      </c>
      <c r="C63" s="19" t="s">
        <v>54</v>
      </c>
      <c r="D63" s="128">
        <f t="shared" si="5"/>
        <v>50</v>
      </c>
      <c r="E63" s="128">
        <v>50</v>
      </c>
      <c r="F63" s="129"/>
      <c r="G63" s="129"/>
      <c r="H63" s="129"/>
      <c r="I63" s="129"/>
      <c r="J63" s="128">
        <f t="shared" si="8"/>
        <v>0</v>
      </c>
      <c r="K63" s="128">
        <v>0</v>
      </c>
      <c r="L63" s="129"/>
      <c r="M63" s="128">
        <f t="shared" si="6"/>
        <v>50</v>
      </c>
      <c r="N63" s="129">
        <f t="shared" si="7"/>
        <v>50</v>
      </c>
      <c r="O63" s="129"/>
      <c r="S63" s="21"/>
      <c r="T63" s="21"/>
    </row>
    <row r="64" spans="1:15" s="21" customFormat="1" ht="23.25" customHeight="1">
      <c r="A64" s="23">
        <v>10</v>
      </c>
      <c r="B64" s="24" t="s">
        <v>87</v>
      </c>
      <c r="C64" s="25" t="s">
        <v>88</v>
      </c>
      <c r="D64" s="128">
        <f t="shared" si="5"/>
        <v>94</v>
      </c>
      <c r="E64" s="128">
        <v>94</v>
      </c>
      <c r="F64" s="129"/>
      <c r="G64" s="129"/>
      <c r="H64" s="129"/>
      <c r="I64" s="129"/>
      <c r="J64" s="128">
        <f t="shared" si="8"/>
        <v>5</v>
      </c>
      <c r="K64" s="128">
        <v>5</v>
      </c>
      <c r="L64" s="129"/>
      <c r="M64" s="128">
        <f t="shared" si="6"/>
        <v>89</v>
      </c>
      <c r="N64" s="129">
        <f t="shared" si="7"/>
        <v>89</v>
      </c>
      <c r="O64" s="129"/>
    </row>
    <row r="65" spans="1:20" ht="37.5" customHeight="1">
      <c r="A65" s="17"/>
      <c r="B65" s="39" t="s">
        <v>89</v>
      </c>
      <c r="C65" s="19" t="s">
        <v>90</v>
      </c>
      <c r="D65" s="128">
        <f t="shared" si="5"/>
        <v>54</v>
      </c>
      <c r="E65" s="128">
        <v>54</v>
      </c>
      <c r="F65" s="129"/>
      <c r="G65" s="129"/>
      <c r="H65" s="129"/>
      <c r="I65" s="129"/>
      <c r="J65" s="128">
        <f t="shared" si="8"/>
        <v>5</v>
      </c>
      <c r="K65" s="128">
        <v>5</v>
      </c>
      <c r="L65" s="129"/>
      <c r="M65" s="128">
        <f t="shared" si="6"/>
        <v>49</v>
      </c>
      <c r="N65" s="129">
        <f t="shared" si="7"/>
        <v>49</v>
      </c>
      <c r="O65" s="129"/>
      <c r="P65" s="21"/>
      <c r="Q65" s="21"/>
      <c r="S65" s="21"/>
      <c r="T65" s="21"/>
    </row>
  </sheetData>
  <sheetProtection/>
  <mergeCells count="23">
    <mergeCell ref="A1:B1"/>
    <mergeCell ref="A2:O2"/>
    <mergeCell ref="A3:O3"/>
    <mergeCell ref="A5:A8"/>
    <mergeCell ref="B5:B8"/>
    <mergeCell ref="C5:C8"/>
    <mergeCell ref="J6:L6"/>
    <mergeCell ref="M6:O6"/>
    <mergeCell ref="G7:G8"/>
    <mergeCell ref="D5:D8"/>
    <mergeCell ref="J18:O18"/>
    <mergeCell ref="J23:O23"/>
    <mergeCell ref="N1:O1"/>
    <mergeCell ref="M7:M8"/>
    <mergeCell ref="H7:I7"/>
    <mergeCell ref="J7:J8"/>
    <mergeCell ref="K7:L7"/>
    <mergeCell ref="E5:F5"/>
    <mergeCell ref="G5:O5"/>
    <mergeCell ref="N7:O7"/>
    <mergeCell ref="E6:E8"/>
    <mergeCell ref="F6:F8"/>
    <mergeCell ref="G6:I6"/>
  </mergeCells>
  <printOptions/>
  <pageMargins left="0.5" right="0.5" top="0.5" bottom="0.5" header="0.3" footer="0.3"/>
  <pageSetup horizontalDpi="600" verticalDpi="600" orientation="landscape" paperSize="9" r:id="rId1"/>
  <ignoredErrors>
    <ignoredError sqref="J11 M11:N11 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22"/>
  <sheetViews>
    <sheetView workbookViewId="0" topLeftCell="A11">
      <selection activeCell="E21" sqref="E21"/>
    </sheetView>
  </sheetViews>
  <sheetFormatPr defaultColWidth="9.140625" defaultRowHeight="15"/>
  <cols>
    <col min="1" max="1" width="3.8515625" style="6" customWidth="1"/>
    <col min="2" max="2" width="14.28125" style="6" customWidth="1"/>
    <col min="3" max="8" width="5.7109375" style="6" customWidth="1"/>
    <col min="9" max="9" width="5.7109375" style="42" customWidth="1"/>
    <col min="10" max="25" width="5.7109375" style="6" customWidth="1"/>
    <col min="26" max="26" width="6.00390625" style="6" customWidth="1"/>
    <col min="27" max="16384" width="9.140625" style="6" customWidth="1"/>
  </cols>
  <sheetData>
    <row r="1" spans="1:26" s="4" customFormat="1" ht="19.5" customHeight="1">
      <c r="A1" s="86"/>
      <c r="B1" s="86"/>
      <c r="C1" s="86"/>
      <c r="D1" s="86"/>
      <c r="E1" s="86"/>
      <c r="F1" s="86"/>
      <c r="G1" s="1"/>
      <c r="H1" s="1"/>
      <c r="I1" s="41"/>
      <c r="J1" s="1"/>
      <c r="X1" s="84" t="s">
        <v>127</v>
      </c>
      <c r="Y1" s="84"/>
      <c r="Z1" s="84"/>
    </row>
    <row r="2" spans="1:26" s="5" customFormat="1" ht="21" customHeight="1">
      <c r="A2" s="85" t="s">
        <v>134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s="5" customFormat="1" ht="19.5" customHeight="1">
      <c r="A3" s="83" t="s">
        <v>153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ht="7.5" customHeight="1"/>
    <row r="5" spans="1:26" ht="47.25" customHeight="1">
      <c r="A5" s="82" t="s">
        <v>0</v>
      </c>
      <c r="B5" s="82" t="s">
        <v>135</v>
      </c>
      <c r="C5" s="78" t="s">
        <v>13</v>
      </c>
      <c r="D5" s="79"/>
      <c r="E5" s="78" t="s">
        <v>122</v>
      </c>
      <c r="F5" s="79"/>
      <c r="G5" s="78" t="s">
        <v>14</v>
      </c>
      <c r="H5" s="79"/>
      <c r="I5" s="79"/>
      <c r="J5" s="79"/>
      <c r="K5" s="79" t="s">
        <v>11</v>
      </c>
      <c r="L5" s="79"/>
      <c r="M5" s="79"/>
      <c r="N5" s="79"/>
      <c r="O5" s="79"/>
      <c r="P5" s="79"/>
      <c r="Q5" s="79"/>
      <c r="R5" s="79"/>
      <c r="S5" s="78" t="s">
        <v>15</v>
      </c>
      <c r="T5" s="78"/>
      <c r="U5" s="78"/>
      <c r="V5" s="78"/>
      <c r="W5" s="78"/>
      <c r="X5" s="78"/>
      <c r="Y5" s="78"/>
      <c r="Z5" s="78"/>
    </row>
    <row r="6" spans="1:26" ht="33" customHeight="1">
      <c r="A6" s="82"/>
      <c r="B6" s="82"/>
      <c r="C6" s="77" t="s">
        <v>3</v>
      </c>
      <c r="D6" s="77" t="s">
        <v>8</v>
      </c>
      <c r="E6" s="77" t="s">
        <v>3</v>
      </c>
      <c r="F6" s="77" t="s">
        <v>8</v>
      </c>
      <c r="G6" s="82" t="s">
        <v>3</v>
      </c>
      <c r="H6" s="82"/>
      <c r="I6" s="82" t="s">
        <v>8</v>
      </c>
      <c r="J6" s="82"/>
      <c r="K6" s="77" t="s">
        <v>1</v>
      </c>
      <c r="L6" s="77" t="s">
        <v>2</v>
      </c>
      <c r="M6" s="77" t="s">
        <v>3</v>
      </c>
      <c r="N6" s="77" t="s">
        <v>4</v>
      </c>
      <c r="O6" s="77" t="s">
        <v>5</v>
      </c>
      <c r="P6" s="77" t="s">
        <v>6</v>
      </c>
      <c r="Q6" s="77" t="s">
        <v>7</v>
      </c>
      <c r="R6" s="77" t="s">
        <v>8</v>
      </c>
      <c r="S6" s="77" t="s">
        <v>1</v>
      </c>
      <c r="T6" s="77" t="s">
        <v>2</v>
      </c>
      <c r="U6" s="77" t="s">
        <v>3</v>
      </c>
      <c r="V6" s="77" t="s">
        <v>4</v>
      </c>
      <c r="W6" s="77" t="s">
        <v>5</v>
      </c>
      <c r="X6" s="77" t="s">
        <v>6</v>
      </c>
      <c r="Y6" s="77" t="s">
        <v>7</v>
      </c>
      <c r="Z6" s="77" t="s">
        <v>8</v>
      </c>
    </row>
    <row r="7" spans="1:26" ht="51" customHeight="1">
      <c r="A7" s="82"/>
      <c r="B7" s="82"/>
      <c r="C7" s="77"/>
      <c r="D7" s="77"/>
      <c r="E7" s="77"/>
      <c r="F7" s="77"/>
      <c r="G7" s="16" t="s">
        <v>9</v>
      </c>
      <c r="H7" s="16" t="s">
        <v>10</v>
      </c>
      <c r="I7" s="43" t="s">
        <v>9</v>
      </c>
      <c r="J7" s="16" t="s">
        <v>10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7" customFormat="1" ht="27.75" customHeight="1">
      <c r="A8" s="30">
        <v>1</v>
      </c>
      <c r="B8" s="31" t="s">
        <v>140</v>
      </c>
      <c r="C8" s="122">
        <v>1</v>
      </c>
      <c r="D8" s="122">
        <v>1</v>
      </c>
      <c r="E8" s="123">
        <v>16</v>
      </c>
      <c r="F8" s="123">
        <v>17</v>
      </c>
      <c r="G8" s="124">
        <v>38.6</v>
      </c>
      <c r="H8" s="124">
        <v>100</v>
      </c>
      <c r="I8" s="125">
        <v>42.2</v>
      </c>
      <c r="J8" s="124">
        <v>100</v>
      </c>
      <c r="K8" s="122">
        <v>541</v>
      </c>
      <c r="L8" s="122">
        <v>414</v>
      </c>
      <c r="M8" s="122">
        <v>389</v>
      </c>
      <c r="N8" s="122">
        <v>395</v>
      </c>
      <c r="O8" s="122">
        <v>395</v>
      </c>
      <c r="P8" s="122">
        <v>400</v>
      </c>
      <c r="Q8" s="122">
        <v>405</v>
      </c>
      <c r="R8" s="122">
        <v>420</v>
      </c>
      <c r="S8" s="124">
        <v>18.6</v>
      </c>
      <c r="T8" s="124">
        <v>22.4</v>
      </c>
      <c r="U8" s="124">
        <v>30.1</v>
      </c>
      <c r="V8" s="124">
        <v>36.2</v>
      </c>
      <c r="W8" s="124">
        <v>42.1</v>
      </c>
      <c r="X8" s="124">
        <v>48.6</v>
      </c>
      <c r="Y8" s="124">
        <v>54.3</v>
      </c>
      <c r="Z8" s="125">
        <v>59.4</v>
      </c>
    </row>
    <row r="9" spans="1:26" s="7" customFormat="1" ht="27.75" customHeight="1">
      <c r="A9" s="30">
        <v>2</v>
      </c>
      <c r="B9" s="31" t="s">
        <v>141</v>
      </c>
      <c r="C9" s="122">
        <v>1</v>
      </c>
      <c r="D9" s="122">
        <v>1</v>
      </c>
      <c r="E9" s="123">
        <v>13</v>
      </c>
      <c r="F9" s="123">
        <v>13</v>
      </c>
      <c r="G9" s="124">
        <v>28.2</v>
      </c>
      <c r="H9" s="124">
        <v>99.6</v>
      </c>
      <c r="I9" s="125">
        <v>29.7</v>
      </c>
      <c r="J9" s="124">
        <v>99.6</v>
      </c>
      <c r="K9" s="122">
        <v>230</v>
      </c>
      <c r="L9" s="122">
        <v>225</v>
      </c>
      <c r="M9" s="122">
        <v>241</v>
      </c>
      <c r="N9" s="122">
        <v>241</v>
      </c>
      <c r="O9" s="122">
        <v>255</v>
      </c>
      <c r="P9" s="122">
        <v>260</v>
      </c>
      <c r="Q9" s="122">
        <v>266</v>
      </c>
      <c r="R9" s="122">
        <v>269</v>
      </c>
      <c r="S9" s="124">
        <v>19.5</v>
      </c>
      <c r="T9" s="124">
        <v>25.4</v>
      </c>
      <c r="U9" s="124">
        <v>31.6</v>
      </c>
      <c r="V9" s="124">
        <v>37.1</v>
      </c>
      <c r="W9" s="124">
        <v>44.3</v>
      </c>
      <c r="X9" s="124">
        <v>49.8</v>
      </c>
      <c r="Y9" s="124">
        <v>55.9</v>
      </c>
      <c r="Z9" s="125">
        <v>60.7</v>
      </c>
    </row>
    <row r="10" spans="1:26" s="7" customFormat="1" ht="27.75" customHeight="1">
      <c r="A10" s="30">
        <v>3</v>
      </c>
      <c r="B10" s="31" t="s">
        <v>142</v>
      </c>
      <c r="C10" s="122">
        <v>1</v>
      </c>
      <c r="D10" s="122">
        <v>1</v>
      </c>
      <c r="E10" s="123">
        <v>13</v>
      </c>
      <c r="F10" s="123">
        <v>13</v>
      </c>
      <c r="G10" s="124">
        <v>25.438596491228072</v>
      </c>
      <c r="H10" s="124">
        <v>100</v>
      </c>
      <c r="I10" s="125">
        <v>27.5</v>
      </c>
      <c r="J10" s="124">
        <v>100</v>
      </c>
      <c r="K10" s="122">
        <v>283</v>
      </c>
      <c r="L10" s="122">
        <v>284</v>
      </c>
      <c r="M10" s="122">
        <v>275</v>
      </c>
      <c r="N10" s="122">
        <v>275</v>
      </c>
      <c r="O10" s="122">
        <v>281</v>
      </c>
      <c r="P10" s="122">
        <v>282</v>
      </c>
      <c r="Q10" s="122">
        <v>285</v>
      </c>
      <c r="R10" s="122">
        <v>289</v>
      </c>
      <c r="S10" s="124">
        <v>18.7</v>
      </c>
      <c r="T10" s="124">
        <v>23.1</v>
      </c>
      <c r="U10" s="124">
        <v>31.8</v>
      </c>
      <c r="V10" s="124">
        <v>38.5</v>
      </c>
      <c r="W10" s="124">
        <v>44.5</v>
      </c>
      <c r="X10" s="124">
        <v>49.3</v>
      </c>
      <c r="Y10" s="124">
        <v>56.1</v>
      </c>
      <c r="Z10" s="125">
        <v>61.4</v>
      </c>
    </row>
    <row r="11" spans="1:26" s="7" customFormat="1" ht="27.75" customHeight="1">
      <c r="A11" s="30">
        <v>4</v>
      </c>
      <c r="B11" s="31" t="s">
        <v>143</v>
      </c>
      <c r="C11" s="122">
        <v>1</v>
      </c>
      <c r="D11" s="122">
        <v>1</v>
      </c>
      <c r="E11" s="123">
        <v>17</v>
      </c>
      <c r="F11" s="123">
        <v>19</v>
      </c>
      <c r="G11" s="124">
        <v>35.4</v>
      </c>
      <c r="H11" s="124">
        <v>100</v>
      </c>
      <c r="I11" s="125">
        <v>43</v>
      </c>
      <c r="J11" s="124">
        <v>100</v>
      </c>
      <c r="K11" s="122">
        <v>387</v>
      </c>
      <c r="L11" s="122">
        <v>359</v>
      </c>
      <c r="M11" s="122">
        <v>369</v>
      </c>
      <c r="N11" s="122">
        <v>369</v>
      </c>
      <c r="O11" s="122">
        <v>372</v>
      </c>
      <c r="P11" s="122">
        <v>378</v>
      </c>
      <c r="Q11" s="122">
        <v>382</v>
      </c>
      <c r="R11" s="122">
        <v>389</v>
      </c>
      <c r="S11" s="124">
        <v>21.7</v>
      </c>
      <c r="T11" s="124">
        <v>25.5</v>
      </c>
      <c r="U11" s="124">
        <v>32.5</v>
      </c>
      <c r="V11" s="124">
        <v>38.4</v>
      </c>
      <c r="W11" s="124">
        <v>44.8</v>
      </c>
      <c r="X11" s="124">
        <v>50.2</v>
      </c>
      <c r="Y11" s="124">
        <v>56.3</v>
      </c>
      <c r="Z11" s="125">
        <v>61.2</v>
      </c>
    </row>
    <row r="12" spans="1:26" s="7" customFormat="1" ht="27.75" customHeight="1">
      <c r="A12" s="30">
        <v>5</v>
      </c>
      <c r="B12" s="31" t="s">
        <v>144</v>
      </c>
      <c r="C12" s="122">
        <v>1</v>
      </c>
      <c r="D12" s="122">
        <v>1</v>
      </c>
      <c r="E12" s="123">
        <v>21</v>
      </c>
      <c r="F12" s="123">
        <v>23</v>
      </c>
      <c r="G12" s="124">
        <v>29.7</v>
      </c>
      <c r="H12" s="124">
        <v>99.7</v>
      </c>
      <c r="I12" s="125">
        <v>30.2</v>
      </c>
      <c r="J12" s="124">
        <v>99.7</v>
      </c>
      <c r="K12" s="122">
        <v>470</v>
      </c>
      <c r="L12" s="122">
        <v>503</v>
      </c>
      <c r="M12" s="122">
        <v>483</v>
      </c>
      <c r="N12" s="122">
        <v>498</v>
      </c>
      <c r="O12" s="122">
        <v>502</v>
      </c>
      <c r="P12" s="122">
        <v>508</v>
      </c>
      <c r="Q12" s="122">
        <v>512</v>
      </c>
      <c r="R12" s="122">
        <v>517</v>
      </c>
      <c r="S12" s="124">
        <v>22.4</v>
      </c>
      <c r="T12" s="124">
        <v>26.4</v>
      </c>
      <c r="U12" s="124">
        <v>31.2</v>
      </c>
      <c r="V12" s="124">
        <v>37.3</v>
      </c>
      <c r="W12" s="124">
        <v>43.5</v>
      </c>
      <c r="X12" s="124">
        <v>50.8</v>
      </c>
      <c r="Y12" s="124">
        <v>56.4</v>
      </c>
      <c r="Z12" s="125">
        <v>61.7</v>
      </c>
    </row>
    <row r="13" spans="1:26" s="7" customFormat="1" ht="27.75" customHeight="1">
      <c r="A13" s="30">
        <v>6</v>
      </c>
      <c r="B13" s="31" t="s">
        <v>145</v>
      </c>
      <c r="C13" s="122">
        <v>1</v>
      </c>
      <c r="D13" s="122">
        <v>1</v>
      </c>
      <c r="E13" s="123">
        <v>29</v>
      </c>
      <c r="F13" s="123">
        <v>31</v>
      </c>
      <c r="G13" s="124">
        <v>27.39463601532567</v>
      </c>
      <c r="H13" s="124">
        <v>100</v>
      </c>
      <c r="I13" s="125">
        <v>29.6</v>
      </c>
      <c r="J13" s="124">
        <v>100</v>
      </c>
      <c r="K13" s="122">
        <v>641</v>
      </c>
      <c r="L13" s="122">
        <v>674</v>
      </c>
      <c r="M13" s="122">
        <v>761</v>
      </c>
      <c r="N13" s="122">
        <v>761</v>
      </c>
      <c r="O13" s="122">
        <v>767</v>
      </c>
      <c r="P13" s="122">
        <v>775</v>
      </c>
      <c r="Q13" s="122">
        <v>783</v>
      </c>
      <c r="R13" s="122">
        <v>788</v>
      </c>
      <c r="S13" s="124">
        <v>21.8</v>
      </c>
      <c r="T13" s="124">
        <v>26.4</v>
      </c>
      <c r="U13" s="124">
        <v>32.4</v>
      </c>
      <c r="V13" s="124">
        <v>38.6</v>
      </c>
      <c r="W13" s="124">
        <v>43.1</v>
      </c>
      <c r="X13" s="124">
        <v>49.3</v>
      </c>
      <c r="Y13" s="124">
        <v>55.4</v>
      </c>
      <c r="Z13" s="125">
        <v>60.7</v>
      </c>
    </row>
    <row r="14" spans="1:26" s="7" customFormat="1" ht="27.75" customHeight="1">
      <c r="A14" s="30">
        <v>7</v>
      </c>
      <c r="B14" s="31" t="s">
        <v>146</v>
      </c>
      <c r="C14" s="122">
        <v>1</v>
      </c>
      <c r="D14" s="122">
        <v>1</v>
      </c>
      <c r="E14" s="123">
        <v>21</v>
      </c>
      <c r="F14" s="123">
        <v>23</v>
      </c>
      <c r="G14" s="124">
        <v>30.2</v>
      </c>
      <c r="H14" s="124">
        <v>100</v>
      </c>
      <c r="I14" s="125">
        <v>32.4</v>
      </c>
      <c r="J14" s="124">
        <v>100</v>
      </c>
      <c r="K14" s="122">
        <v>405</v>
      </c>
      <c r="L14" s="122">
        <v>488</v>
      </c>
      <c r="M14" s="122">
        <v>479</v>
      </c>
      <c r="N14" s="122">
        <v>479</v>
      </c>
      <c r="O14" s="122">
        <v>485</v>
      </c>
      <c r="P14" s="122">
        <v>491</v>
      </c>
      <c r="Q14" s="122">
        <v>495</v>
      </c>
      <c r="R14" s="122">
        <v>499</v>
      </c>
      <c r="S14" s="124">
        <v>18.6</v>
      </c>
      <c r="T14" s="124">
        <v>25.9</v>
      </c>
      <c r="U14" s="124">
        <v>32.4</v>
      </c>
      <c r="V14" s="124">
        <v>38.2</v>
      </c>
      <c r="W14" s="124">
        <v>43.6</v>
      </c>
      <c r="X14" s="124">
        <v>48.6</v>
      </c>
      <c r="Y14" s="124">
        <v>54.8</v>
      </c>
      <c r="Z14" s="125">
        <v>61.4</v>
      </c>
    </row>
    <row r="15" spans="1:26" s="7" customFormat="1" ht="27.75" customHeight="1">
      <c r="A15" s="30">
        <v>8</v>
      </c>
      <c r="B15" s="31" t="s">
        <v>147</v>
      </c>
      <c r="C15" s="122">
        <v>1</v>
      </c>
      <c r="D15" s="122">
        <v>1</v>
      </c>
      <c r="E15" s="123">
        <v>20</v>
      </c>
      <c r="F15" s="123">
        <v>23</v>
      </c>
      <c r="G15" s="124">
        <v>29.3</v>
      </c>
      <c r="H15" s="124">
        <v>99.7</v>
      </c>
      <c r="I15" s="125">
        <v>31.8</v>
      </c>
      <c r="J15" s="124">
        <v>99.7</v>
      </c>
      <c r="K15" s="122">
        <v>459</v>
      </c>
      <c r="L15" s="122">
        <v>490</v>
      </c>
      <c r="M15" s="122">
        <v>496</v>
      </c>
      <c r="N15" s="122">
        <v>496</v>
      </c>
      <c r="O15" s="122">
        <v>502</v>
      </c>
      <c r="P15" s="122">
        <v>508</v>
      </c>
      <c r="Q15" s="122">
        <v>515</v>
      </c>
      <c r="R15" s="122">
        <v>518</v>
      </c>
      <c r="S15" s="124">
        <v>21.3</v>
      </c>
      <c r="T15" s="124">
        <v>27.1</v>
      </c>
      <c r="U15" s="124">
        <v>31.2</v>
      </c>
      <c r="V15" s="124">
        <v>35.8</v>
      </c>
      <c r="W15" s="124">
        <v>43.5</v>
      </c>
      <c r="X15" s="124">
        <v>49.5</v>
      </c>
      <c r="Y15" s="124">
        <v>55.1</v>
      </c>
      <c r="Z15" s="125">
        <v>62.5</v>
      </c>
    </row>
    <row r="16" spans="1:26" s="7" customFormat="1" ht="27.75" customHeight="1">
      <c r="A16" s="34">
        <v>9</v>
      </c>
      <c r="B16" s="35" t="s">
        <v>148</v>
      </c>
      <c r="C16" s="122">
        <v>1</v>
      </c>
      <c r="D16" s="122">
        <v>1</v>
      </c>
      <c r="E16" s="126">
        <v>16</v>
      </c>
      <c r="F16" s="126">
        <v>16</v>
      </c>
      <c r="G16" s="124">
        <v>43.6</v>
      </c>
      <c r="H16" s="124">
        <v>100</v>
      </c>
      <c r="I16" s="125">
        <v>47.3</v>
      </c>
      <c r="J16" s="124">
        <v>100</v>
      </c>
      <c r="K16" s="122">
        <v>410</v>
      </c>
      <c r="L16" s="122">
        <v>374</v>
      </c>
      <c r="M16" s="122">
        <v>347</v>
      </c>
      <c r="N16" s="122">
        <v>366</v>
      </c>
      <c r="O16" s="122">
        <v>372</v>
      </c>
      <c r="P16" s="122">
        <v>384</v>
      </c>
      <c r="Q16" s="122">
        <v>391</v>
      </c>
      <c r="R16" s="122">
        <v>395</v>
      </c>
      <c r="S16" s="124">
        <v>18.4</v>
      </c>
      <c r="T16" s="124">
        <v>26.8</v>
      </c>
      <c r="U16" s="124">
        <v>31.5</v>
      </c>
      <c r="V16" s="124">
        <v>36.5</v>
      </c>
      <c r="W16" s="124">
        <v>42.8</v>
      </c>
      <c r="X16" s="124">
        <v>48.6</v>
      </c>
      <c r="Y16" s="124">
        <v>54.6</v>
      </c>
      <c r="Z16" s="125">
        <v>59.6</v>
      </c>
    </row>
    <row r="17" spans="1:26" s="7" customFormat="1" ht="27.75" customHeight="1">
      <c r="A17" s="34">
        <v>10</v>
      </c>
      <c r="B17" s="35" t="s">
        <v>149</v>
      </c>
      <c r="C17" s="122">
        <v>1</v>
      </c>
      <c r="D17" s="122">
        <v>1</v>
      </c>
      <c r="E17" s="123">
        <v>17</v>
      </c>
      <c r="F17" s="123">
        <v>18</v>
      </c>
      <c r="G17" s="124">
        <v>32.4</v>
      </c>
      <c r="H17" s="124">
        <v>100</v>
      </c>
      <c r="I17" s="125">
        <v>35</v>
      </c>
      <c r="J17" s="124">
        <v>100</v>
      </c>
      <c r="K17" s="122">
        <v>359</v>
      </c>
      <c r="L17" s="122">
        <v>364</v>
      </c>
      <c r="M17" s="122">
        <v>374</v>
      </c>
      <c r="N17" s="122">
        <v>374</v>
      </c>
      <c r="O17" s="122">
        <v>375</v>
      </c>
      <c r="P17" s="122">
        <v>382</v>
      </c>
      <c r="Q17" s="122">
        <v>384</v>
      </c>
      <c r="R17" s="122">
        <v>388</v>
      </c>
      <c r="S17" s="124">
        <v>21.4</v>
      </c>
      <c r="T17" s="124">
        <v>27.1</v>
      </c>
      <c r="U17" s="124">
        <v>31.5</v>
      </c>
      <c r="V17" s="124">
        <v>37.3</v>
      </c>
      <c r="W17" s="124">
        <v>43.6</v>
      </c>
      <c r="X17" s="124">
        <v>48.2</v>
      </c>
      <c r="Y17" s="124">
        <v>56.1</v>
      </c>
      <c r="Z17" s="125">
        <v>60.7</v>
      </c>
    </row>
    <row r="18" spans="1:26" s="7" customFormat="1" ht="27.75" customHeight="1">
      <c r="A18" s="34">
        <v>11</v>
      </c>
      <c r="B18" s="35" t="s">
        <v>165</v>
      </c>
      <c r="C18" s="122">
        <v>1</v>
      </c>
      <c r="D18" s="122">
        <v>1</v>
      </c>
      <c r="E18" s="123">
        <v>15</v>
      </c>
      <c r="F18" s="123">
        <v>16</v>
      </c>
      <c r="G18" s="124">
        <v>29.8</v>
      </c>
      <c r="H18" s="124">
        <v>100</v>
      </c>
      <c r="I18" s="125">
        <v>32.4</v>
      </c>
      <c r="J18" s="124">
        <v>100</v>
      </c>
      <c r="K18" s="122">
        <v>328</v>
      </c>
      <c r="L18" s="122">
        <v>336</v>
      </c>
      <c r="M18" s="122">
        <v>326</v>
      </c>
      <c r="N18" s="122">
        <v>336</v>
      </c>
      <c r="O18" s="122">
        <v>345</v>
      </c>
      <c r="P18" s="122">
        <v>348</v>
      </c>
      <c r="Q18" s="122">
        <v>355</v>
      </c>
      <c r="R18" s="122">
        <v>358</v>
      </c>
      <c r="S18" s="124">
        <v>21.3</v>
      </c>
      <c r="T18" s="124">
        <v>26.4</v>
      </c>
      <c r="U18" s="124">
        <v>31.2</v>
      </c>
      <c r="V18" s="124">
        <v>38.4</v>
      </c>
      <c r="W18" s="124">
        <v>43.8</v>
      </c>
      <c r="X18" s="124">
        <v>48.9</v>
      </c>
      <c r="Y18" s="124">
        <v>54.8</v>
      </c>
      <c r="Z18" s="125">
        <v>59.6</v>
      </c>
    </row>
    <row r="19" spans="1:26" s="7" customFormat="1" ht="27.75" customHeight="1">
      <c r="A19" s="34">
        <v>12</v>
      </c>
      <c r="B19" s="35" t="s">
        <v>166</v>
      </c>
      <c r="C19" s="122">
        <v>1</v>
      </c>
      <c r="D19" s="122">
        <v>1</v>
      </c>
      <c r="E19" s="123">
        <v>11</v>
      </c>
      <c r="F19" s="123">
        <v>13</v>
      </c>
      <c r="G19" s="124">
        <v>31.5</v>
      </c>
      <c r="H19" s="124">
        <v>100</v>
      </c>
      <c r="I19" s="125">
        <v>33.1</v>
      </c>
      <c r="J19" s="124">
        <v>100</v>
      </c>
      <c r="K19" s="122">
        <v>224</v>
      </c>
      <c r="L19" s="122">
        <v>225</v>
      </c>
      <c r="M19" s="122">
        <v>223</v>
      </c>
      <c r="N19" s="122">
        <v>223</v>
      </c>
      <c r="O19" s="122">
        <v>230</v>
      </c>
      <c r="P19" s="122">
        <v>229</v>
      </c>
      <c r="Q19" s="122">
        <v>233</v>
      </c>
      <c r="R19" s="122">
        <v>233</v>
      </c>
      <c r="S19" s="124">
        <v>20.9</v>
      </c>
      <c r="T19" s="124">
        <v>26.2</v>
      </c>
      <c r="U19" s="124">
        <v>32.1</v>
      </c>
      <c r="V19" s="124">
        <v>36.2</v>
      </c>
      <c r="W19" s="124">
        <v>43.1</v>
      </c>
      <c r="X19" s="124">
        <v>49.3</v>
      </c>
      <c r="Y19" s="124">
        <v>55.1</v>
      </c>
      <c r="Z19" s="125">
        <v>60.7</v>
      </c>
    </row>
    <row r="20" spans="1:26" s="7" customFormat="1" ht="27.75" customHeight="1">
      <c r="A20" s="34">
        <v>13</v>
      </c>
      <c r="B20" s="35" t="s">
        <v>150</v>
      </c>
      <c r="C20" s="122">
        <v>1</v>
      </c>
      <c r="D20" s="124">
        <v>1</v>
      </c>
      <c r="E20" s="127">
        <v>34</v>
      </c>
      <c r="F20" s="127">
        <v>36</v>
      </c>
      <c r="G20" s="124">
        <v>29.144851657940663</v>
      </c>
      <c r="H20" s="124">
        <v>100</v>
      </c>
      <c r="I20" s="125">
        <v>30.4</v>
      </c>
      <c r="J20" s="124">
        <v>100</v>
      </c>
      <c r="K20" s="122">
        <v>777</v>
      </c>
      <c r="L20" s="122">
        <v>803</v>
      </c>
      <c r="M20" s="122">
        <v>783</v>
      </c>
      <c r="N20" s="122">
        <v>801</v>
      </c>
      <c r="O20" s="122">
        <v>799</v>
      </c>
      <c r="P20" s="122">
        <v>799</v>
      </c>
      <c r="Q20" s="122">
        <v>807</v>
      </c>
      <c r="R20" s="122">
        <v>817</v>
      </c>
      <c r="S20" s="124">
        <v>22.7</v>
      </c>
      <c r="T20" s="124">
        <v>27.3</v>
      </c>
      <c r="U20" s="124">
        <v>32.5</v>
      </c>
      <c r="V20" s="124">
        <v>36.7</v>
      </c>
      <c r="W20" s="124">
        <v>43.1</v>
      </c>
      <c r="X20" s="124">
        <v>49.8</v>
      </c>
      <c r="Y20" s="124">
        <v>54.8</v>
      </c>
      <c r="Z20" s="125">
        <v>59.8</v>
      </c>
    </row>
    <row r="21" spans="1:26" s="7" customFormat="1" ht="27.75" customHeight="1">
      <c r="A21" s="30">
        <v>14</v>
      </c>
      <c r="B21" s="33" t="s">
        <v>151</v>
      </c>
      <c r="C21" s="122">
        <v>1</v>
      </c>
      <c r="D21" s="122">
        <v>1</v>
      </c>
      <c r="E21" s="123">
        <v>15</v>
      </c>
      <c r="F21" s="123">
        <v>17</v>
      </c>
      <c r="G21" s="124">
        <v>29.5</v>
      </c>
      <c r="H21" s="124">
        <v>100</v>
      </c>
      <c r="I21" s="125">
        <v>31.4</v>
      </c>
      <c r="J21" s="124">
        <v>100</v>
      </c>
      <c r="K21" s="122">
        <v>359</v>
      </c>
      <c r="L21" s="122">
        <v>373</v>
      </c>
      <c r="M21" s="122">
        <v>405</v>
      </c>
      <c r="N21" s="122">
        <v>405</v>
      </c>
      <c r="O21" s="122">
        <v>409</v>
      </c>
      <c r="P21" s="122">
        <v>415</v>
      </c>
      <c r="Q21" s="122">
        <v>416</v>
      </c>
      <c r="R21" s="122">
        <v>419</v>
      </c>
      <c r="S21" s="124">
        <v>21.5</v>
      </c>
      <c r="T21" s="124">
        <v>25.9</v>
      </c>
      <c r="U21" s="124">
        <v>31.7</v>
      </c>
      <c r="V21" s="124">
        <v>36.5</v>
      </c>
      <c r="W21" s="124">
        <v>42.8</v>
      </c>
      <c r="X21" s="124">
        <v>49.3</v>
      </c>
      <c r="Y21" s="124">
        <v>55.4</v>
      </c>
      <c r="Z21" s="125">
        <v>60.7</v>
      </c>
    </row>
    <row r="22" spans="1:26" s="8" customFormat="1" ht="40.5" customHeight="1">
      <c r="A22" s="80" t="s">
        <v>16</v>
      </c>
      <c r="B22" s="80"/>
      <c r="C22" s="109">
        <f>SUM(C8:C21)</f>
        <v>14</v>
      </c>
      <c r="D22" s="110">
        <f>SUM(D8:D21)</f>
        <v>14</v>
      </c>
      <c r="E22" s="110">
        <f>SUM(E8:E21)</f>
        <v>258</v>
      </c>
      <c r="F22" s="111">
        <f>SUM(F8:F21)</f>
        <v>278</v>
      </c>
      <c r="G22" s="112">
        <f>SUM(G8:G21)/14</f>
        <v>31.44129172603531</v>
      </c>
      <c r="H22" s="112">
        <f>SUM(H8:H21)/14</f>
        <v>99.92857142857143</v>
      </c>
      <c r="I22" s="112">
        <f>SUM(I8:I21)/14</f>
        <v>33.99999999999999</v>
      </c>
      <c r="J22" s="112">
        <f>SUM(J8:J21)/14</f>
        <v>99.92857142857143</v>
      </c>
      <c r="K22" s="110">
        <f aca="true" t="shared" si="0" ref="K22:R22">SUM(K8:K21)</f>
        <v>5873</v>
      </c>
      <c r="L22" s="110">
        <f t="shared" si="0"/>
        <v>5912</v>
      </c>
      <c r="M22" s="110">
        <f t="shared" si="0"/>
        <v>5951</v>
      </c>
      <c r="N22" s="110">
        <f t="shared" si="0"/>
        <v>6019</v>
      </c>
      <c r="O22" s="110">
        <f t="shared" si="0"/>
        <v>6089</v>
      </c>
      <c r="P22" s="110">
        <f t="shared" si="0"/>
        <v>6159</v>
      </c>
      <c r="Q22" s="110">
        <f t="shared" si="0"/>
        <v>6229</v>
      </c>
      <c r="R22" s="110">
        <f t="shared" si="0"/>
        <v>6299</v>
      </c>
      <c r="S22" s="113">
        <f aca="true" t="shared" si="1" ref="S22:Z22">SUM(S8:S21)/14</f>
        <v>20.628571428571433</v>
      </c>
      <c r="T22" s="113">
        <f t="shared" si="1"/>
        <v>25.849999999999998</v>
      </c>
      <c r="U22" s="113">
        <f t="shared" si="1"/>
        <v>31.692857142857143</v>
      </c>
      <c r="V22" s="113">
        <f t="shared" si="1"/>
        <v>37.26428571428572</v>
      </c>
      <c r="W22" s="113">
        <f t="shared" si="1"/>
        <v>43.471428571428575</v>
      </c>
      <c r="X22" s="113">
        <f t="shared" si="1"/>
        <v>49.3</v>
      </c>
      <c r="Y22" s="113">
        <f t="shared" si="1"/>
        <v>55.36428571428571</v>
      </c>
      <c r="Z22" s="113">
        <f t="shared" si="1"/>
        <v>60.721428571428575</v>
      </c>
    </row>
    <row r="23" ht="20.25" customHeight="1"/>
  </sheetData>
  <sheetProtection/>
  <mergeCells count="34">
    <mergeCell ref="X1:Z1"/>
    <mergeCell ref="S6:S7"/>
    <mergeCell ref="T6:T7"/>
    <mergeCell ref="S5:Z5"/>
    <mergeCell ref="A2:Z2"/>
    <mergeCell ref="A1:F1"/>
    <mergeCell ref="Y6:Y7"/>
    <mergeCell ref="Z6:Z7"/>
    <mergeCell ref="X6:X7"/>
    <mergeCell ref="K5:R5"/>
    <mergeCell ref="V6:V7"/>
    <mergeCell ref="U6:U7"/>
    <mergeCell ref="W6:W7"/>
    <mergeCell ref="D6:D7"/>
    <mergeCell ref="L6:L7"/>
    <mergeCell ref="P6:P7"/>
    <mergeCell ref="N6:N7"/>
    <mergeCell ref="R6:R7"/>
    <mergeCell ref="Q6:Q7"/>
    <mergeCell ref="A22:B22"/>
    <mergeCell ref="F6:F7"/>
    <mergeCell ref="I6:J6"/>
    <mergeCell ref="O6:O7"/>
    <mergeCell ref="B5:B7"/>
    <mergeCell ref="A5:A7"/>
    <mergeCell ref="G5:J5"/>
    <mergeCell ref="A3:Z3"/>
    <mergeCell ref="G6:H6"/>
    <mergeCell ref="C6:C7"/>
    <mergeCell ref="C5:D5"/>
    <mergeCell ref="E5:F5"/>
    <mergeCell ref="M6:M7"/>
    <mergeCell ref="E6:E7"/>
    <mergeCell ref="K6:K7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E22"/>
  <sheetViews>
    <sheetView zoomScalePageLayoutView="0" workbookViewId="0" topLeftCell="A9">
      <selection activeCell="B18" sqref="B18:B19"/>
    </sheetView>
  </sheetViews>
  <sheetFormatPr defaultColWidth="9.140625" defaultRowHeight="15"/>
  <cols>
    <col min="1" max="1" width="4.7109375" style="3" customWidth="1"/>
    <col min="2" max="2" width="18.140625" style="3" customWidth="1"/>
    <col min="3" max="5" width="5.140625" style="10" customWidth="1"/>
    <col min="6" max="6" width="6.140625" style="10" customWidth="1"/>
    <col min="7" max="28" width="5.140625" style="10" customWidth="1"/>
    <col min="29" max="30" width="5.140625" style="53" customWidth="1"/>
    <col min="31" max="31" width="5.00390625" style="10" customWidth="1"/>
    <col min="32" max="33" width="5.00390625" style="3" customWidth="1"/>
    <col min="34" max="16384" width="9.140625" style="3" customWidth="1"/>
  </cols>
  <sheetData>
    <row r="1" spans="1:28" ht="22.5" customHeight="1">
      <c r="A1" s="86"/>
      <c r="B1" s="86"/>
      <c r="C1" s="86"/>
      <c r="D1" s="86"/>
      <c r="E1" s="86"/>
      <c r="F1" s="86"/>
      <c r="G1" s="44"/>
      <c r="H1" s="44"/>
      <c r="I1" s="44"/>
      <c r="J1" s="44"/>
      <c r="K1" s="44"/>
      <c r="L1" s="14"/>
      <c r="M1" s="14"/>
      <c r="N1" s="14"/>
      <c r="O1" s="14"/>
      <c r="P1" s="14"/>
      <c r="Q1" s="14"/>
      <c r="R1" s="14"/>
      <c r="S1" s="14"/>
      <c r="T1" s="14"/>
      <c r="Z1" s="87" t="s">
        <v>128</v>
      </c>
      <c r="AA1" s="87"/>
      <c r="AB1" s="87"/>
    </row>
    <row r="2" spans="1:20" ht="15.75">
      <c r="A2" s="81"/>
      <c r="B2" s="81"/>
      <c r="C2" s="46"/>
      <c r="D2" s="46"/>
      <c r="E2" s="46"/>
      <c r="F2" s="46"/>
      <c r="G2" s="46"/>
      <c r="H2" s="46"/>
      <c r="I2" s="46"/>
      <c r="J2" s="46"/>
      <c r="K2" s="46"/>
      <c r="L2" s="14"/>
      <c r="M2" s="14"/>
      <c r="N2" s="14"/>
      <c r="O2" s="14"/>
      <c r="P2" s="14"/>
      <c r="Q2" s="14"/>
      <c r="R2" s="14"/>
      <c r="S2" s="14"/>
      <c r="T2" s="14"/>
    </row>
    <row r="3" spans="1:28" ht="15.75">
      <c r="A3" s="85" t="s">
        <v>136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20.25" customHeight="1">
      <c r="A4" s="83" t="s">
        <v>163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6" spans="1:30" ht="75" customHeight="1">
      <c r="A6" s="89" t="s">
        <v>0</v>
      </c>
      <c r="B6" s="89" t="s">
        <v>17</v>
      </c>
      <c r="C6" s="90" t="s">
        <v>19</v>
      </c>
      <c r="D6" s="91"/>
      <c r="E6" s="91"/>
      <c r="F6" s="91"/>
      <c r="G6" s="91"/>
      <c r="H6" s="91"/>
      <c r="I6" s="91"/>
      <c r="J6" s="92"/>
      <c r="K6" s="88" t="s">
        <v>20</v>
      </c>
      <c r="L6" s="88"/>
      <c r="M6" s="88"/>
      <c r="N6" s="88"/>
      <c r="O6" s="88"/>
      <c r="P6" s="88"/>
      <c r="Q6" s="88"/>
      <c r="R6" s="88"/>
      <c r="S6" s="88" t="s">
        <v>21</v>
      </c>
      <c r="T6" s="88"/>
      <c r="U6" s="88" t="s">
        <v>18</v>
      </c>
      <c r="V6" s="88"/>
      <c r="W6" s="88"/>
      <c r="X6" s="88"/>
      <c r="Y6" s="88"/>
      <c r="Z6" s="88"/>
      <c r="AA6" s="88"/>
      <c r="AB6" s="88"/>
      <c r="AC6" s="88" t="s">
        <v>116</v>
      </c>
      <c r="AD6" s="88"/>
    </row>
    <row r="7" spans="1:30" ht="53.25" customHeight="1">
      <c r="A7" s="89"/>
      <c r="B7" s="89"/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4" t="s">
        <v>7</v>
      </c>
      <c r="J7" s="54" t="s">
        <v>8</v>
      </c>
      <c r="K7" s="54" t="s">
        <v>1</v>
      </c>
      <c r="L7" s="54" t="s">
        <v>2</v>
      </c>
      <c r="M7" s="54" t="s">
        <v>3</v>
      </c>
      <c r="N7" s="54" t="s">
        <v>4</v>
      </c>
      <c r="O7" s="54" t="s">
        <v>5</v>
      </c>
      <c r="P7" s="54" t="s">
        <v>6</v>
      </c>
      <c r="Q7" s="54" t="s">
        <v>7</v>
      </c>
      <c r="R7" s="54" t="s">
        <v>8</v>
      </c>
      <c r="S7" s="55" t="s">
        <v>3</v>
      </c>
      <c r="T7" s="54" t="s">
        <v>8</v>
      </c>
      <c r="U7" s="54" t="s">
        <v>1</v>
      </c>
      <c r="V7" s="54" t="s">
        <v>2</v>
      </c>
      <c r="W7" s="54" t="s">
        <v>3</v>
      </c>
      <c r="X7" s="54" t="s">
        <v>4</v>
      </c>
      <c r="Y7" s="54" t="s">
        <v>5</v>
      </c>
      <c r="Z7" s="54" t="s">
        <v>6</v>
      </c>
      <c r="AA7" s="54" t="s">
        <v>7</v>
      </c>
      <c r="AB7" s="54" t="s">
        <v>8</v>
      </c>
      <c r="AC7" s="40" t="s">
        <v>25</v>
      </c>
      <c r="AD7" s="40" t="s">
        <v>26</v>
      </c>
    </row>
    <row r="8" spans="1:31" s="57" customFormat="1" ht="24.75" customHeight="1">
      <c r="A8" s="30">
        <v>1</v>
      </c>
      <c r="B8" s="31" t="s">
        <v>140</v>
      </c>
      <c r="C8" s="116">
        <v>40</v>
      </c>
      <c r="D8" s="117">
        <v>40</v>
      </c>
      <c r="E8" s="116">
        <v>41.68</v>
      </c>
      <c r="F8" s="116">
        <v>42.08</v>
      </c>
      <c r="G8" s="116">
        <v>42.56</v>
      </c>
      <c r="H8" s="116">
        <v>45.06</v>
      </c>
      <c r="I8" s="116">
        <v>45.23</v>
      </c>
      <c r="J8" s="116">
        <v>46.335</v>
      </c>
      <c r="K8" s="116">
        <v>32</v>
      </c>
      <c r="L8" s="116">
        <v>30</v>
      </c>
      <c r="M8" s="116">
        <v>32</v>
      </c>
      <c r="N8" s="116">
        <v>32</v>
      </c>
      <c r="O8" s="116">
        <v>32</v>
      </c>
      <c r="P8" s="116">
        <v>34</v>
      </c>
      <c r="Q8" s="116">
        <v>34</v>
      </c>
      <c r="R8" s="118">
        <v>34</v>
      </c>
      <c r="S8" s="116">
        <v>32</v>
      </c>
      <c r="T8" s="119">
        <v>32</v>
      </c>
      <c r="U8" s="116">
        <v>1</v>
      </c>
      <c r="V8" s="116">
        <v>1</v>
      </c>
      <c r="W8" s="116">
        <v>1</v>
      </c>
      <c r="X8" s="116">
        <v>1</v>
      </c>
      <c r="Y8" s="116">
        <v>1</v>
      </c>
      <c r="Z8" s="116">
        <v>1</v>
      </c>
      <c r="AA8" s="116">
        <v>1</v>
      </c>
      <c r="AB8" s="116">
        <v>1</v>
      </c>
      <c r="AC8" s="120">
        <v>0</v>
      </c>
      <c r="AD8" s="117">
        <v>2</v>
      </c>
      <c r="AE8" s="56"/>
    </row>
    <row r="9" spans="1:30" s="56" customFormat="1" ht="24.75" customHeight="1">
      <c r="A9" s="30">
        <v>2</v>
      </c>
      <c r="B9" s="31" t="s">
        <v>141</v>
      </c>
      <c r="C9" s="116">
        <v>18</v>
      </c>
      <c r="D9" s="117">
        <v>25</v>
      </c>
      <c r="E9" s="116">
        <v>35.364999999999995</v>
      </c>
      <c r="F9" s="116">
        <v>35.69</v>
      </c>
      <c r="G9" s="116">
        <v>36.08</v>
      </c>
      <c r="H9" s="116">
        <v>36.34</v>
      </c>
      <c r="I9" s="116">
        <v>36.47</v>
      </c>
      <c r="J9" s="116">
        <v>37.315</v>
      </c>
      <c r="K9" s="116">
        <v>20</v>
      </c>
      <c r="L9" s="116">
        <v>24</v>
      </c>
      <c r="M9" s="116">
        <v>26</v>
      </c>
      <c r="N9" s="116">
        <v>26</v>
      </c>
      <c r="O9" s="116">
        <v>26</v>
      </c>
      <c r="P9" s="116">
        <v>26</v>
      </c>
      <c r="Q9" s="116">
        <v>26</v>
      </c>
      <c r="R9" s="118">
        <v>26</v>
      </c>
      <c r="S9" s="116">
        <v>12</v>
      </c>
      <c r="T9" s="119">
        <v>20.8</v>
      </c>
      <c r="U9" s="116">
        <v>3</v>
      </c>
      <c r="V9" s="116">
        <v>3</v>
      </c>
      <c r="W9" s="116">
        <v>3</v>
      </c>
      <c r="X9" s="116">
        <v>3</v>
      </c>
      <c r="Y9" s="116">
        <v>3</v>
      </c>
      <c r="Z9" s="116">
        <v>3</v>
      </c>
      <c r="AA9" s="116">
        <v>3</v>
      </c>
      <c r="AB9" s="116">
        <v>3</v>
      </c>
      <c r="AC9" s="121">
        <v>14</v>
      </c>
      <c r="AD9" s="117">
        <v>5.199999999999999</v>
      </c>
    </row>
    <row r="10" spans="1:30" s="56" customFormat="1" ht="24.75" customHeight="1">
      <c r="A10" s="30">
        <v>3</v>
      </c>
      <c r="B10" s="31" t="s">
        <v>142</v>
      </c>
      <c r="C10" s="116">
        <v>15</v>
      </c>
      <c r="D10" s="117">
        <v>26.7</v>
      </c>
      <c r="E10" s="116">
        <v>35.364999999999995</v>
      </c>
      <c r="F10" s="116">
        <v>35.69</v>
      </c>
      <c r="G10" s="116">
        <v>36.08</v>
      </c>
      <c r="H10" s="116">
        <v>36.34</v>
      </c>
      <c r="I10" s="116">
        <v>36.47</v>
      </c>
      <c r="J10" s="116">
        <v>37.315</v>
      </c>
      <c r="K10" s="116">
        <v>22</v>
      </c>
      <c r="L10" s="116">
        <v>26</v>
      </c>
      <c r="M10" s="116">
        <v>26</v>
      </c>
      <c r="N10" s="116">
        <v>26</v>
      </c>
      <c r="O10" s="116">
        <v>26</v>
      </c>
      <c r="P10" s="116">
        <v>26</v>
      </c>
      <c r="Q10" s="116">
        <v>26</v>
      </c>
      <c r="R10" s="118">
        <v>26</v>
      </c>
      <c r="S10" s="116">
        <v>8</v>
      </c>
      <c r="T10" s="119">
        <v>20.8</v>
      </c>
      <c r="U10" s="116">
        <v>3</v>
      </c>
      <c r="V10" s="116">
        <v>3</v>
      </c>
      <c r="W10" s="116">
        <v>3</v>
      </c>
      <c r="X10" s="116">
        <v>3</v>
      </c>
      <c r="Y10" s="116">
        <v>3</v>
      </c>
      <c r="Z10" s="116">
        <v>3</v>
      </c>
      <c r="AA10" s="116">
        <v>3</v>
      </c>
      <c r="AB10" s="116">
        <v>3</v>
      </c>
      <c r="AC10" s="121">
        <v>18</v>
      </c>
      <c r="AD10" s="117">
        <v>5.199999999999999</v>
      </c>
    </row>
    <row r="11" spans="1:31" s="57" customFormat="1" ht="24.75" customHeight="1">
      <c r="A11" s="30">
        <v>4</v>
      </c>
      <c r="B11" s="31" t="s">
        <v>143</v>
      </c>
      <c r="C11" s="116">
        <v>26</v>
      </c>
      <c r="D11" s="117">
        <v>36.9</v>
      </c>
      <c r="E11" s="116">
        <v>43.785</v>
      </c>
      <c r="F11" s="116">
        <v>46.339999999999996</v>
      </c>
      <c r="G11" s="116">
        <v>46.88</v>
      </c>
      <c r="H11" s="116">
        <v>47.24</v>
      </c>
      <c r="I11" s="116">
        <v>49.61</v>
      </c>
      <c r="J11" s="116">
        <v>50.845</v>
      </c>
      <c r="K11" s="116">
        <v>34</v>
      </c>
      <c r="L11" s="116">
        <v>34</v>
      </c>
      <c r="M11" s="116">
        <v>34</v>
      </c>
      <c r="N11" s="116">
        <v>36</v>
      </c>
      <c r="O11" s="116">
        <v>36</v>
      </c>
      <c r="P11" s="116">
        <v>36</v>
      </c>
      <c r="Q11" s="116">
        <v>38</v>
      </c>
      <c r="R11" s="118">
        <v>38</v>
      </c>
      <c r="S11" s="116">
        <v>19</v>
      </c>
      <c r="T11" s="119">
        <v>30.400000000000002</v>
      </c>
      <c r="U11" s="116">
        <v>3</v>
      </c>
      <c r="V11" s="116">
        <v>3</v>
      </c>
      <c r="W11" s="116">
        <v>3</v>
      </c>
      <c r="X11" s="116">
        <v>3</v>
      </c>
      <c r="Y11" s="116">
        <v>3</v>
      </c>
      <c r="Z11" s="116">
        <v>3</v>
      </c>
      <c r="AA11" s="116">
        <v>3</v>
      </c>
      <c r="AB11" s="116">
        <v>3</v>
      </c>
      <c r="AC11" s="121">
        <v>15</v>
      </c>
      <c r="AD11" s="117">
        <v>7.599999999999998</v>
      </c>
      <c r="AE11" s="56"/>
    </row>
    <row r="12" spans="1:30" s="56" customFormat="1" ht="24.75" customHeight="1">
      <c r="A12" s="30">
        <v>5</v>
      </c>
      <c r="B12" s="31" t="s">
        <v>144</v>
      </c>
      <c r="C12" s="116">
        <v>25</v>
      </c>
      <c r="D12" s="117">
        <v>40.3</v>
      </c>
      <c r="E12" s="116">
        <v>52.205</v>
      </c>
      <c r="F12" s="116">
        <v>54.86</v>
      </c>
      <c r="G12" s="116">
        <v>55.52</v>
      </c>
      <c r="H12" s="116">
        <v>55.96</v>
      </c>
      <c r="I12" s="116">
        <v>58.37</v>
      </c>
      <c r="J12" s="116">
        <v>59.864999999999995</v>
      </c>
      <c r="K12" s="116">
        <v>38</v>
      </c>
      <c r="L12" s="116">
        <v>44</v>
      </c>
      <c r="M12" s="116">
        <v>42</v>
      </c>
      <c r="N12" s="116">
        <v>44</v>
      </c>
      <c r="O12" s="116">
        <v>44</v>
      </c>
      <c r="P12" s="116">
        <v>44</v>
      </c>
      <c r="Q12" s="116">
        <v>46</v>
      </c>
      <c r="R12" s="118">
        <v>46</v>
      </c>
      <c r="S12" s="116">
        <v>11</v>
      </c>
      <c r="T12" s="119">
        <v>32</v>
      </c>
      <c r="U12" s="116">
        <v>5</v>
      </c>
      <c r="V12" s="116">
        <v>5</v>
      </c>
      <c r="W12" s="116">
        <v>5</v>
      </c>
      <c r="X12" s="116">
        <v>5</v>
      </c>
      <c r="Y12" s="116">
        <v>5</v>
      </c>
      <c r="Z12" s="116">
        <v>5</v>
      </c>
      <c r="AA12" s="116">
        <v>5</v>
      </c>
      <c r="AB12" s="116">
        <v>5</v>
      </c>
      <c r="AC12" s="121">
        <v>31</v>
      </c>
      <c r="AD12" s="117">
        <v>14</v>
      </c>
    </row>
    <row r="13" spans="1:30" s="56" customFormat="1" ht="24.75" customHeight="1">
      <c r="A13" s="30">
        <v>6</v>
      </c>
      <c r="B13" s="31" t="s">
        <v>145</v>
      </c>
      <c r="C13" s="116">
        <v>35</v>
      </c>
      <c r="D13" s="117">
        <v>52.199999999999996</v>
      </c>
      <c r="E13" s="116">
        <v>71.15</v>
      </c>
      <c r="F13" s="116">
        <v>71.9</v>
      </c>
      <c r="G13" s="116">
        <v>74.96000000000001</v>
      </c>
      <c r="H13" s="116">
        <v>75.58</v>
      </c>
      <c r="I13" s="116">
        <v>75.89</v>
      </c>
      <c r="J13" s="116">
        <v>80.16</v>
      </c>
      <c r="K13" s="116">
        <v>52</v>
      </c>
      <c r="L13" s="116">
        <v>58</v>
      </c>
      <c r="M13" s="116">
        <v>60</v>
      </c>
      <c r="N13" s="116">
        <v>60</v>
      </c>
      <c r="O13" s="116">
        <v>62</v>
      </c>
      <c r="P13" s="116">
        <v>62</v>
      </c>
      <c r="Q13" s="116">
        <v>62</v>
      </c>
      <c r="R13" s="118">
        <v>64</v>
      </c>
      <c r="S13" s="116">
        <v>29</v>
      </c>
      <c r="T13" s="119">
        <v>51.2</v>
      </c>
      <c r="U13" s="116">
        <v>5</v>
      </c>
      <c r="V13" s="116">
        <v>5</v>
      </c>
      <c r="W13" s="116">
        <v>5</v>
      </c>
      <c r="X13" s="116">
        <v>5</v>
      </c>
      <c r="Y13" s="116">
        <v>5</v>
      </c>
      <c r="Z13" s="116">
        <v>5</v>
      </c>
      <c r="AA13" s="116">
        <v>5</v>
      </c>
      <c r="AB13" s="116">
        <v>5</v>
      </c>
      <c r="AC13" s="121">
        <v>31</v>
      </c>
      <c r="AD13" s="117">
        <v>12.799999999999997</v>
      </c>
    </row>
    <row r="14" spans="1:30" s="56" customFormat="1" ht="24.75" customHeight="1">
      <c r="A14" s="30">
        <v>7</v>
      </c>
      <c r="B14" s="31" t="s">
        <v>146</v>
      </c>
      <c r="C14" s="116">
        <v>41</v>
      </c>
      <c r="D14" s="117">
        <v>43.699999999999996</v>
      </c>
      <c r="E14" s="116">
        <v>52.205</v>
      </c>
      <c r="F14" s="116">
        <v>52.73</v>
      </c>
      <c r="G14" s="116">
        <v>55.52</v>
      </c>
      <c r="H14" s="116">
        <v>58.14</v>
      </c>
      <c r="I14" s="116">
        <v>58.37</v>
      </c>
      <c r="J14" s="116">
        <v>59.864999999999995</v>
      </c>
      <c r="K14" s="116">
        <v>42</v>
      </c>
      <c r="L14" s="116">
        <v>42</v>
      </c>
      <c r="M14" s="116">
        <v>42</v>
      </c>
      <c r="N14" s="116">
        <v>42</v>
      </c>
      <c r="O14" s="116">
        <v>44</v>
      </c>
      <c r="P14" s="116">
        <v>46</v>
      </c>
      <c r="Q14" s="116">
        <v>46</v>
      </c>
      <c r="R14" s="118">
        <v>46</v>
      </c>
      <c r="S14" s="116">
        <v>33</v>
      </c>
      <c r="T14" s="119">
        <v>36.800000000000004</v>
      </c>
      <c r="U14" s="116">
        <v>3</v>
      </c>
      <c r="V14" s="116">
        <v>3</v>
      </c>
      <c r="W14" s="116">
        <v>3</v>
      </c>
      <c r="X14" s="116">
        <v>3</v>
      </c>
      <c r="Y14" s="116">
        <v>3</v>
      </c>
      <c r="Z14" s="116">
        <v>3</v>
      </c>
      <c r="AA14" s="116">
        <v>3</v>
      </c>
      <c r="AB14" s="116">
        <v>3</v>
      </c>
      <c r="AC14" s="121">
        <v>9</v>
      </c>
      <c r="AD14" s="117">
        <v>9.199999999999996</v>
      </c>
    </row>
    <row r="15" spans="1:30" s="56" customFormat="1" ht="24.75" customHeight="1">
      <c r="A15" s="30">
        <v>8</v>
      </c>
      <c r="B15" s="31" t="s">
        <v>147</v>
      </c>
      <c r="C15" s="116">
        <v>22</v>
      </c>
      <c r="D15" s="117">
        <v>42</v>
      </c>
      <c r="E15" s="116">
        <v>47.995</v>
      </c>
      <c r="F15" s="116">
        <v>50.599999999999994</v>
      </c>
      <c r="G15" s="116">
        <v>53.36</v>
      </c>
      <c r="H15" s="116">
        <v>55.96</v>
      </c>
      <c r="I15" s="116">
        <v>58.37</v>
      </c>
      <c r="J15" s="116">
        <v>59.864999999999995</v>
      </c>
      <c r="K15" s="116">
        <v>40</v>
      </c>
      <c r="L15" s="116">
        <v>40</v>
      </c>
      <c r="M15" s="116">
        <v>38</v>
      </c>
      <c r="N15" s="116">
        <v>40</v>
      </c>
      <c r="O15" s="116">
        <v>42</v>
      </c>
      <c r="P15" s="116">
        <v>44</v>
      </c>
      <c r="Q15" s="116">
        <v>46</v>
      </c>
      <c r="R15" s="118">
        <v>46</v>
      </c>
      <c r="S15" s="116">
        <v>12</v>
      </c>
      <c r="T15" s="119">
        <v>36.800000000000004</v>
      </c>
      <c r="U15" s="116">
        <v>5</v>
      </c>
      <c r="V15" s="116">
        <v>5</v>
      </c>
      <c r="W15" s="116">
        <v>5</v>
      </c>
      <c r="X15" s="116">
        <v>5</v>
      </c>
      <c r="Y15" s="116">
        <v>5</v>
      </c>
      <c r="Z15" s="116">
        <v>5</v>
      </c>
      <c r="AA15" s="116">
        <v>5</v>
      </c>
      <c r="AB15" s="116">
        <v>5</v>
      </c>
      <c r="AC15" s="121">
        <v>26</v>
      </c>
      <c r="AD15" s="117">
        <v>9.199999999999996</v>
      </c>
    </row>
    <row r="16" spans="1:30" s="56" customFormat="1" ht="24.75" customHeight="1">
      <c r="A16" s="34">
        <v>9</v>
      </c>
      <c r="B16" s="35" t="s">
        <v>148</v>
      </c>
      <c r="C16" s="116">
        <v>39</v>
      </c>
      <c r="D16" s="117">
        <v>40</v>
      </c>
      <c r="E16" s="116">
        <v>41.68</v>
      </c>
      <c r="F16" s="116">
        <v>42.08</v>
      </c>
      <c r="G16" s="116">
        <v>42.56</v>
      </c>
      <c r="H16" s="116">
        <v>42.88</v>
      </c>
      <c r="I16" s="116">
        <v>43.04</v>
      </c>
      <c r="J16" s="116">
        <v>44.08</v>
      </c>
      <c r="K16" s="116">
        <v>30</v>
      </c>
      <c r="L16" s="116">
        <v>30</v>
      </c>
      <c r="M16" s="116">
        <v>32</v>
      </c>
      <c r="N16" s="116">
        <v>32</v>
      </c>
      <c r="O16" s="116">
        <v>32</v>
      </c>
      <c r="P16" s="116">
        <v>32</v>
      </c>
      <c r="Q16" s="116">
        <v>32</v>
      </c>
      <c r="R16" s="118">
        <v>32</v>
      </c>
      <c r="S16" s="116">
        <v>31</v>
      </c>
      <c r="T16" s="119">
        <v>31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21">
        <v>1</v>
      </c>
      <c r="AD16" s="117">
        <v>1</v>
      </c>
    </row>
    <row r="17" spans="1:30" s="56" customFormat="1" ht="24.75" customHeight="1">
      <c r="A17" s="34">
        <v>10</v>
      </c>
      <c r="B17" s="35" t="s">
        <v>149</v>
      </c>
      <c r="C17" s="116">
        <v>24</v>
      </c>
      <c r="D17" s="117">
        <v>36.9</v>
      </c>
      <c r="E17" s="116">
        <v>43.785</v>
      </c>
      <c r="F17" s="116">
        <v>44.21</v>
      </c>
      <c r="G17" s="116">
        <v>44.72</v>
      </c>
      <c r="H17" s="116">
        <v>45.06</v>
      </c>
      <c r="I17" s="116">
        <v>47.42</v>
      </c>
      <c r="J17" s="116">
        <v>48.589999999999996</v>
      </c>
      <c r="K17" s="116">
        <v>34</v>
      </c>
      <c r="L17" s="116">
        <v>34</v>
      </c>
      <c r="M17" s="116">
        <v>34</v>
      </c>
      <c r="N17" s="116">
        <v>34</v>
      </c>
      <c r="O17" s="116">
        <v>34</v>
      </c>
      <c r="P17" s="116">
        <v>34</v>
      </c>
      <c r="Q17" s="116">
        <v>36</v>
      </c>
      <c r="R17" s="118">
        <v>36</v>
      </c>
      <c r="S17" s="116">
        <v>17</v>
      </c>
      <c r="T17" s="119">
        <v>28.8</v>
      </c>
      <c r="U17" s="116">
        <v>3</v>
      </c>
      <c r="V17" s="116">
        <v>3</v>
      </c>
      <c r="W17" s="116">
        <v>3</v>
      </c>
      <c r="X17" s="116">
        <v>3</v>
      </c>
      <c r="Y17" s="116">
        <v>3</v>
      </c>
      <c r="Z17" s="116">
        <v>3</v>
      </c>
      <c r="AA17" s="116">
        <v>3</v>
      </c>
      <c r="AB17" s="116">
        <v>3</v>
      </c>
      <c r="AC17" s="121">
        <v>17</v>
      </c>
      <c r="AD17" s="117">
        <v>7.199999999999999</v>
      </c>
    </row>
    <row r="18" spans="1:31" s="57" customFormat="1" ht="24.75" customHeight="1">
      <c r="A18" s="34">
        <v>11</v>
      </c>
      <c r="B18" s="35" t="s">
        <v>165</v>
      </c>
      <c r="C18" s="116">
        <v>21</v>
      </c>
      <c r="D18" s="117">
        <v>33.5</v>
      </c>
      <c r="E18" s="116">
        <v>39.575</v>
      </c>
      <c r="F18" s="116">
        <v>39.95</v>
      </c>
      <c r="G18" s="116">
        <v>40.400000000000006</v>
      </c>
      <c r="H18" s="116">
        <v>40.7</v>
      </c>
      <c r="I18" s="116">
        <v>40.85</v>
      </c>
      <c r="J18" s="116">
        <v>44.08</v>
      </c>
      <c r="K18" s="116">
        <v>30</v>
      </c>
      <c r="L18" s="116">
        <v>30</v>
      </c>
      <c r="M18" s="116">
        <v>30</v>
      </c>
      <c r="N18" s="116">
        <v>30</v>
      </c>
      <c r="O18" s="116">
        <v>30</v>
      </c>
      <c r="P18" s="116">
        <v>30</v>
      </c>
      <c r="Q18" s="116">
        <v>30</v>
      </c>
      <c r="R18" s="118">
        <v>32</v>
      </c>
      <c r="S18" s="116">
        <v>14</v>
      </c>
      <c r="T18" s="119">
        <v>25.6</v>
      </c>
      <c r="U18" s="116">
        <v>3</v>
      </c>
      <c r="V18" s="116">
        <v>3</v>
      </c>
      <c r="W18" s="116">
        <v>3</v>
      </c>
      <c r="X18" s="116">
        <v>3</v>
      </c>
      <c r="Y18" s="116">
        <v>3</v>
      </c>
      <c r="Z18" s="116">
        <v>3</v>
      </c>
      <c r="AA18" s="116">
        <v>3</v>
      </c>
      <c r="AB18" s="116">
        <v>3</v>
      </c>
      <c r="AC18" s="121">
        <v>16</v>
      </c>
      <c r="AD18" s="117">
        <v>6.399999999999999</v>
      </c>
      <c r="AE18" s="56"/>
    </row>
    <row r="19" spans="1:30" s="56" customFormat="1" ht="24.75" customHeight="1">
      <c r="A19" s="34">
        <v>12</v>
      </c>
      <c r="B19" s="35" t="s">
        <v>166</v>
      </c>
      <c r="C19" s="116">
        <v>19</v>
      </c>
      <c r="D19" s="117">
        <v>26.7</v>
      </c>
      <c r="E19" s="116">
        <v>31.155</v>
      </c>
      <c r="F19" s="116">
        <v>31.43</v>
      </c>
      <c r="G19" s="116">
        <v>31.76</v>
      </c>
      <c r="H19" s="116">
        <v>34.160000000000004</v>
      </c>
      <c r="I19" s="116">
        <v>34.28</v>
      </c>
      <c r="J19" s="116">
        <v>35.06</v>
      </c>
      <c r="K19" s="116">
        <v>22</v>
      </c>
      <c r="L19" s="116">
        <v>22</v>
      </c>
      <c r="M19" s="116">
        <v>22</v>
      </c>
      <c r="N19" s="116">
        <v>22</v>
      </c>
      <c r="O19" s="116">
        <v>22</v>
      </c>
      <c r="P19" s="116">
        <v>24</v>
      </c>
      <c r="Q19" s="116">
        <v>24</v>
      </c>
      <c r="R19" s="118">
        <v>24</v>
      </c>
      <c r="S19" s="116">
        <v>13</v>
      </c>
      <c r="T19" s="119">
        <v>19.200000000000003</v>
      </c>
      <c r="U19" s="116">
        <v>3</v>
      </c>
      <c r="V19" s="116">
        <v>3</v>
      </c>
      <c r="W19" s="116">
        <v>3</v>
      </c>
      <c r="X19" s="116">
        <v>3</v>
      </c>
      <c r="Y19" s="116">
        <v>3</v>
      </c>
      <c r="Z19" s="116">
        <v>3</v>
      </c>
      <c r="AA19" s="116">
        <v>3</v>
      </c>
      <c r="AB19" s="116">
        <v>3</v>
      </c>
      <c r="AC19" s="116">
        <v>9</v>
      </c>
      <c r="AD19" s="117">
        <v>4.799999999999997</v>
      </c>
    </row>
    <row r="20" spans="1:31" s="57" customFormat="1" ht="24.75" customHeight="1">
      <c r="A20" s="34">
        <v>13</v>
      </c>
      <c r="B20" s="35" t="s">
        <v>150</v>
      </c>
      <c r="C20" s="116">
        <v>46</v>
      </c>
      <c r="D20" s="117">
        <v>65.8</v>
      </c>
      <c r="E20" s="116">
        <v>79.57</v>
      </c>
      <c r="F20" s="116">
        <v>80.42</v>
      </c>
      <c r="G20" s="116">
        <v>83.60000000000001</v>
      </c>
      <c r="H20" s="116">
        <v>84.30000000000001</v>
      </c>
      <c r="I20" s="116">
        <v>84.64999999999999</v>
      </c>
      <c r="J20" s="116">
        <v>89.17999999999999</v>
      </c>
      <c r="K20" s="116">
        <v>68</v>
      </c>
      <c r="L20" s="116">
        <v>68</v>
      </c>
      <c r="M20" s="116">
        <v>68</v>
      </c>
      <c r="N20" s="116">
        <v>68</v>
      </c>
      <c r="O20" s="116">
        <v>70</v>
      </c>
      <c r="P20" s="116">
        <v>70</v>
      </c>
      <c r="Q20" s="116">
        <v>70</v>
      </c>
      <c r="R20" s="118">
        <v>72</v>
      </c>
      <c r="S20" s="116">
        <v>39</v>
      </c>
      <c r="T20" s="119">
        <v>52</v>
      </c>
      <c r="U20" s="116">
        <v>5</v>
      </c>
      <c r="V20" s="116">
        <v>5</v>
      </c>
      <c r="W20" s="116">
        <v>5</v>
      </c>
      <c r="X20" s="116">
        <v>5</v>
      </c>
      <c r="Y20" s="116">
        <v>5</v>
      </c>
      <c r="Z20" s="116">
        <v>5</v>
      </c>
      <c r="AA20" s="116">
        <v>5</v>
      </c>
      <c r="AB20" s="116">
        <v>5</v>
      </c>
      <c r="AC20" s="116">
        <v>29</v>
      </c>
      <c r="AD20" s="117">
        <v>20</v>
      </c>
      <c r="AE20" s="56"/>
    </row>
    <row r="21" spans="1:30" s="56" customFormat="1" ht="24.75" customHeight="1">
      <c r="A21" s="32">
        <v>14</v>
      </c>
      <c r="B21" s="33" t="s">
        <v>151</v>
      </c>
      <c r="C21" s="116">
        <v>21</v>
      </c>
      <c r="D21" s="117">
        <v>33.5</v>
      </c>
      <c r="E21" s="116">
        <v>39.575</v>
      </c>
      <c r="F21" s="116">
        <v>42.08</v>
      </c>
      <c r="G21" s="116">
        <v>42.56</v>
      </c>
      <c r="H21" s="116">
        <v>42.88</v>
      </c>
      <c r="I21" s="116">
        <v>43.04</v>
      </c>
      <c r="J21" s="116">
        <v>46.335</v>
      </c>
      <c r="K21" s="116">
        <v>30</v>
      </c>
      <c r="L21" s="116">
        <v>30</v>
      </c>
      <c r="M21" s="116">
        <v>30</v>
      </c>
      <c r="N21" s="116">
        <v>32</v>
      </c>
      <c r="O21" s="116">
        <v>32</v>
      </c>
      <c r="P21" s="116">
        <v>32</v>
      </c>
      <c r="Q21" s="116">
        <v>32</v>
      </c>
      <c r="R21" s="118">
        <v>34</v>
      </c>
      <c r="S21" s="116">
        <v>15</v>
      </c>
      <c r="T21" s="119">
        <v>27.200000000000003</v>
      </c>
      <c r="U21" s="116">
        <v>5</v>
      </c>
      <c r="V21" s="116">
        <v>5</v>
      </c>
      <c r="W21" s="116">
        <v>5</v>
      </c>
      <c r="X21" s="116">
        <v>5</v>
      </c>
      <c r="Y21" s="116">
        <v>5</v>
      </c>
      <c r="Z21" s="116">
        <v>5</v>
      </c>
      <c r="AA21" s="116">
        <v>5</v>
      </c>
      <c r="AB21" s="116">
        <v>5</v>
      </c>
      <c r="AC21" s="121">
        <v>15</v>
      </c>
      <c r="AD21" s="117">
        <v>6.799999999999997</v>
      </c>
    </row>
    <row r="22" spans="1:30" ht="28.5" customHeight="1">
      <c r="A22" s="114" t="s">
        <v>16</v>
      </c>
      <c r="B22" s="114"/>
      <c r="C22" s="115">
        <f>SUM(C8:C21)</f>
        <v>392</v>
      </c>
      <c r="D22" s="115">
        <f aca="true" t="shared" si="0" ref="D22:AD22">SUM(D8:D21)</f>
        <v>543.1999999999999</v>
      </c>
      <c r="E22" s="115">
        <f t="shared" si="0"/>
        <v>655.0899999999999</v>
      </c>
      <c r="F22" s="115">
        <f t="shared" si="0"/>
        <v>670.06</v>
      </c>
      <c r="G22" s="115">
        <f t="shared" si="0"/>
        <v>686.56</v>
      </c>
      <c r="H22" s="115">
        <f t="shared" si="0"/>
        <v>700.6</v>
      </c>
      <c r="I22" s="115">
        <f t="shared" si="0"/>
        <v>712.06</v>
      </c>
      <c r="J22" s="115">
        <f t="shared" si="0"/>
        <v>738.89</v>
      </c>
      <c r="K22" s="115">
        <f t="shared" si="0"/>
        <v>494</v>
      </c>
      <c r="L22" s="115">
        <f t="shared" si="0"/>
        <v>512</v>
      </c>
      <c r="M22" s="115">
        <f t="shared" si="0"/>
        <v>516</v>
      </c>
      <c r="N22" s="115">
        <f t="shared" si="0"/>
        <v>524</v>
      </c>
      <c r="O22" s="115">
        <f t="shared" si="0"/>
        <v>532</v>
      </c>
      <c r="P22" s="115">
        <f t="shared" si="0"/>
        <v>540</v>
      </c>
      <c r="Q22" s="115">
        <f t="shared" si="0"/>
        <v>548</v>
      </c>
      <c r="R22" s="115">
        <f t="shared" si="0"/>
        <v>556</v>
      </c>
      <c r="S22" s="115">
        <f t="shared" si="0"/>
        <v>285</v>
      </c>
      <c r="T22" s="115">
        <f t="shared" si="0"/>
        <v>444.6</v>
      </c>
      <c r="U22" s="115">
        <f t="shared" si="0"/>
        <v>48</v>
      </c>
      <c r="V22" s="115">
        <f t="shared" si="0"/>
        <v>48</v>
      </c>
      <c r="W22" s="115">
        <f t="shared" si="0"/>
        <v>48</v>
      </c>
      <c r="X22" s="115">
        <f t="shared" si="0"/>
        <v>48</v>
      </c>
      <c r="Y22" s="115">
        <f t="shared" si="0"/>
        <v>48</v>
      </c>
      <c r="Z22" s="115">
        <f t="shared" si="0"/>
        <v>48</v>
      </c>
      <c r="AA22" s="115">
        <f t="shared" si="0"/>
        <v>48</v>
      </c>
      <c r="AB22" s="115">
        <f t="shared" si="0"/>
        <v>48</v>
      </c>
      <c r="AC22" s="115">
        <f t="shared" si="0"/>
        <v>231</v>
      </c>
      <c r="AD22" s="115">
        <f t="shared" si="0"/>
        <v>111.39999999999998</v>
      </c>
    </row>
  </sheetData>
  <sheetProtection/>
  <mergeCells count="13">
    <mergeCell ref="A22:B22"/>
    <mergeCell ref="U6:AB6"/>
    <mergeCell ref="A3:AB3"/>
    <mergeCell ref="A4:AB4"/>
    <mergeCell ref="C6:J6"/>
    <mergeCell ref="AC6:AD6"/>
    <mergeCell ref="Z1:AB1"/>
    <mergeCell ref="A1:F1"/>
    <mergeCell ref="A2:B2"/>
    <mergeCell ref="K6:R6"/>
    <mergeCell ref="B6:B7"/>
    <mergeCell ref="A6:A7"/>
    <mergeCell ref="S6:T6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2"/>
  <sheetViews>
    <sheetView zoomScalePageLayoutView="0" workbookViewId="0" topLeftCell="A1">
      <selection activeCell="B18" sqref="B18:B19"/>
    </sheetView>
  </sheetViews>
  <sheetFormatPr defaultColWidth="9.140625" defaultRowHeight="15"/>
  <cols>
    <col min="1" max="1" width="5.8515625" style="6" customWidth="1"/>
    <col min="2" max="2" width="18.57421875" style="6" customWidth="1"/>
    <col min="3" max="3" width="9.140625" style="6" customWidth="1"/>
    <col min="4" max="5" width="9.28125" style="6" customWidth="1"/>
    <col min="6" max="6" width="9.140625" style="6" customWidth="1"/>
    <col min="7" max="7" width="8.8515625" style="7" customWidth="1"/>
    <col min="8" max="8" width="9.421875" style="7" customWidth="1"/>
    <col min="9" max="9" width="10.8515625" style="6" customWidth="1"/>
    <col min="10" max="10" width="11.140625" style="6" customWidth="1"/>
    <col min="11" max="11" width="8.8515625" style="6" customWidth="1"/>
    <col min="12" max="12" width="9.00390625" style="6" customWidth="1"/>
    <col min="13" max="14" width="10.57421875" style="6" customWidth="1"/>
    <col min="15" max="16384" width="9.140625" style="6" customWidth="1"/>
  </cols>
  <sheetData>
    <row r="1" spans="1:14" s="3" customFormat="1" ht="20.25" customHeight="1">
      <c r="A1" s="86"/>
      <c r="B1" s="86"/>
      <c r="C1" s="86"/>
      <c r="D1" s="86"/>
      <c r="E1" s="1"/>
      <c r="F1" s="1"/>
      <c r="G1" s="13"/>
      <c r="H1" s="13"/>
      <c r="I1" s="1"/>
      <c r="J1" s="4"/>
      <c r="K1" s="4"/>
      <c r="L1" s="4"/>
      <c r="M1" s="93" t="s">
        <v>129</v>
      </c>
      <c r="N1" s="93"/>
    </row>
    <row r="2" spans="1:12" s="3" customFormat="1" ht="12.75" customHeight="1">
      <c r="A2" s="81"/>
      <c r="B2" s="81"/>
      <c r="C2" s="2"/>
      <c r="D2" s="2"/>
      <c r="E2" s="2"/>
      <c r="F2" s="2"/>
      <c r="G2" s="15"/>
      <c r="H2" s="15"/>
      <c r="I2" s="2"/>
      <c r="J2" s="4"/>
      <c r="K2" s="4"/>
      <c r="L2" s="4"/>
    </row>
    <row r="3" spans="1:14" s="3" customFormat="1" ht="45.75" customHeight="1">
      <c r="A3" s="94" t="s">
        <v>137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3" customFormat="1" ht="20.25" customHeight="1">
      <c r="A4" s="139" t="s">
        <v>164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6" spans="1:14" ht="51.75" customHeight="1">
      <c r="A6" s="78" t="s">
        <v>0</v>
      </c>
      <c r="B6" s="78" t="s">
        <v>17</v>
      </c>
      <c r="C6" s="78" t="s">
        <v>35</v>
      </c>
      <c r="D6" s="79"/>
      <c r="E6" s="78" t="s">
        <v>33</v>
      </c>
      <c r="F6" s="79"/>
      <c r="G6" s="95" t="s">
        <v>123</v>
      </c>
      <c r="H6" s="96"/>
      <c r="I6" s="78" t="s">
        <v>23</v>
      </c>
      <c r="J6" s="79"/>
      <c r="K6" s="78" t="s">
        <v>22</v>
      </c>
      <c r="L6" s="79"/>
      <c r="M6" s="78" t="s">
        <v>36</v>
      </c>
      <c r="N6" s="79"/>
    </row>
    <row r="7" spans="1:14" ht="39" customHeight="1">
      <c r="A7" s="78"/>
      <c r="B7" s="78"/>
      <c r="C7" s="9" t="s">
        <v>120</v>
      </c>
      <c r="D7" s="9" t="s">
        <v>34</v>
      </c>
      <c r="E7" s="9" t="s">
        <v>119</v>
      </c>
      <c r="F7" s="9" t="s">
        <v>34</v>
      </c>
      <c r="G7" s="12" t="s">
        <v>119</v>
      </c>
      <c r="H7" s="12" t="s">
        <v>34</v>
      </c>
      <c r="I7" s="9" t="s">
        <v>118</v>
      </c>
      <c r="J7" s="9" t="s">
        <v>34</v>
      </c>
      <c r="K7" s="9" t="s">
        <v>121</v>
      </c>
      <c r="L7" s="9" t="s">
        <v>34</v>
      </c>
      <c r="M7" s="9" t="s">
        <v>117</v>
      </c>
      <c r="N7" s="9" t="s">
        <v>34</v>
      </c>
    </row>
    <row r="8" spans="1:14" ht="24.75" customHeight="1">
      <c r="A8" s="30">
        <v>1</v>
      </c>
      <c r="B8" s="31" t="s">
        <v>140</v>
      </c>
      <c r="C8" s="135"/>
      <c r="D8" s="135"/>
      <c r="E8" s="135"/>
      <c r="F8" s="135"/>
      <c r="G8" s="136"/>
      <c r="H8" s="136"/>
      <c r="I8" s="135">
        <v>3</v>
      </c>
      <c r="J8" s="135">
        <v>1</v>
      </c>
      <c r="K8" s="137">
        <v>2.4</v>
      </c>
      <c r="L8" s="135">
        <v>2</v>
      </c>
      <c r="M8" s="137">
        <v>40</v>
      </c>
      <c r="N8" s="137">
        <v>85</v>
      </c>
    </row>
    <row r="9" spans="1:14" ht="24.75" customHeight="1">
      <c r="A9" s="30">
        <v>2</v>
      </c>
      <c r="B9" s="31" t="s">
        <v>141</v>
      </c>
      <c r="C9" s="135"/>
      <c r="D9" s="135">
        <v>12</v>
      </c>
      <c r="E9" s="135"/>
      <c r="F9" s="135"/>
      <c r="G9" s="136">
        <v>1</v>
      </c>
      <c r="H9" s="136">
        <v>2</v>
      </c>
      <c r="I9" s="135">
        <v>7</v>
      </c>
      <c r="J9" s="135">
        <v>6</v>
      </c>
      <c r="K9" s="137">
        <v>7.199999999999999</v>
      </c>
      <c r="L9" s="135">
        <v>6</v>
      </c>
      <c r="M9" s="137">
        <v>33</v>
      </c>
      <c r="N9" s="137">
        <v>69</v>
      </c>
    </row>
    <row r="10" spans="1:14" s="7" customFormat="1" ht="24.75" customHeight="1">
      <c r="A10" s="30">
        <v>3</v>
      </c>
      <c r="B10" s="31" t="s">
        <v>142</v>
      </c>
      <c r="C10" s="136"/>
      <c r="D10" s="136"/>
      <c r="E10" s="136"/>
      <c r="F10" s="136"/>
      <c r="G10" s="136"/>
      <c r="H10" s="136"/>
      <c r="I10" s="136">
        <v>8</v>
      </c>
      <c r="J10" s="135">
        <v>5</v>
      </c>
      <c r="K10" s="137">
        <v>4.8</v>
      </c>
      <c r="L10" s="135">
        <v>4</v>
      </c>
      <c r="M10" s="137">
        <v>33</v>
      </c>
      <c r="N10" s="137">
        <v>69</v>
      </c>
    </row>
    <row r="11" spans="1:14" s="7" customFormat="1" ht="24.75" customHeight="1">
      <c r="A11" s="30">
        <v>4</v>
      </c>
      <c r="B11" s="31" t="s">
        <v>143</v>
      </c>
      <c r="C11" s="136"/>
      <c r="D11" s="136"/>
      <c r="E11" s="136">
        <v>3</v>
      </c>
      <c r="F11" s="136"/>
      <c r="G11" s="136"/>
      <c r="H11" s="136"/>
      <c r="I11" s="136">
        <v>7</v>
      </c>
      <c r="J11" s="135">
        <v>9</v>
      </c>
      <c r="K11" s="137">
        <v>7.199999999999999</v>
      </c>
      <c r="L11" s="135">
        <v>6</v>
      </c>
      <c r="M11" s="137">
        <v>43</v>
      </c>
      <c r="N11" s="137">
        <v>90</v>
      </c>
    </row>
    <row r="12" spans="1:14" s="7" customFormat="1" ht="24.75" customHeight="1">
      <c r="A12" s="30">
        <v>5</v>
      </c>
      <c r="B12" s="31" t="s">
        <v>144</v>
      </c>
      <c r="C12" s="136"/>
      <c r="D12" s="136"/>
      <c r="E12" s="136"/>
      <c r="F12" s="136"/>
      <c r="G12" s="136"/>
      <c r="H12" s="136"/>
      <c r="I12" s="136">
        <v>14</v>
      </c>
      <c r="J12" s="135">
        <v>9</v>
      </c>
      <c r="K12" s="137">
        <v>12</v>
      </c>
      <c r="L12" s="135">
        <v>11</v>
      </c>
      <c r="M12" s="137">
        <v>53</v>
      </c>
      <c r="N12" s="137">
        <v>108</v>
      </c>
    </row>
    <row r="13" spans="1:14" s="7" customFormat="1" ht="24.75" customHeight="1">
      <c r="A13" s="30">
        <v>6</v>
      </c>
      <c r="B13" s="31" t="s">
        <v>145</v>
      </c>
      <c r="C13" s="136">
        <v>11</v>
      </c>
      <c r="D13" s="136"/>
      <c r="E13" s="136"/>
      <c r="F13" s="136"/>
      <c r="G13" s="136">
        <v>1</v>
      </c>
      <c r="H13" s="136">
        <v>2</v>
      </c>
      <c r="I13" s="136">
        <v>14</v>
      </c>
      <c r="J13" s="135">
        <v>14</v>
      </c>
      <c r="K13" s="137">
        <v>10.799999999999999</v>
      </c>
      <c r="L13" s="135">
        <v>9</v>
      </c>
      <c r="M13" s="137">
        <v>70</v>
      </c>
      <c r="N13" s="137">
        <v>144</v>
      </c>
    </row>
    <row r="14" spans="1:14" s="7" customFormat="1" ht="24.75" customHeight="1">
      <c r="A14" s="30">
        <v>7</v>
      </c>
      <c r="B14" s="31" t="s">
        <v>146</v>
      </c>
      <c r="C14" s="136"/>
      <c r="D14" s="136"/>
      <c r="E14" s="136"/>
      <c r="F14" s="136"/>
      <c r="G14" s="136"/>
      <c r="H14" s="136"/>
      <c r="I14" s="136">
        <v>12</v>
      </c>
      <c r="J14" s="135">
        <v>11</v>
      </c>
      <c r="K14" s="137">
        <v>12</v>
      </c>
      <c r="L14" s="135">
        <v>10</v>
      </c>
      <c r="M14" s="137">
        <v>52</v>
      </c>
      <c r="N14" s="137">
        <v>111</v>
      </c>
    </row>
    <row r="15" spans="1:14" s="7" customFormat="1" ht="24.75" customHeight="1">
      <c r="A15" s="30">
        <v>8</v>
      </c>
      <c r="B15" s="31" t="s">
        <v>147</v>
      </c>
      <c r="C15" s="136">
        <v>17</v>
      </c>
      <c r="D15" s="136"/>
      <c r="E15" s="136">
        <v>3</v>
      </c>
      <c r="F15" s="136"/>
      <c r="G15" s="136">
        <v>1</v>
      </c>
      <c r="H15" s="136">
        <v>2</v>
      </c>
      <c r="I15" s="136">
        <v>14</v>
      </c>
      <c r="J15" s="135">
        <v>9</v>
      </c>
      <c r="K15" s="137">
        <v>10.799999999999999</v>
      </c>
      <c r="L15" s="135">
        <v>9</v>
      </c>
      <c r="M15" s="137">
        <v>50</v>
      </c>
      <c r="N15" s="137">
        <v>106</v>
      </c>
    </row>
    <row r="16" spans="1:14" s="7" customFormat="1" ht="24.75" customHeight="1">
      <c r="A16" s="34">
        <v>9</v>
      </c>
      <c r="B16" s="35" t="s">
        <v>148</v>
      </c>
      <c r="C16" s="136"/>
      <c r="D16" s="136"/>
      <c r="E16" s="136"/>
      <c r="F16" s="136"/>
      <c r="G16" s="136"/>
      <c r="H16" s="136"/>
      <c r="I16" s="136"/>
      <c r="J16" s="135">
        <v>16</v>
      </c>
      <c r="K16" s="137">
        <v>0</v>
      </c>
      <c r="L16" s="135">
        <v>0</v>
      </c>
      <c r="M16" s="137">
        <v>40</v>
      </c>
      <c r="N16" s="137">
        <v>85</v>
      </c>
    </row>
    <row r="17" spans="1:14" s="7" customFormat="1" ht="24.75" customHeight="1">
      <c r="A17" s="34">
        <v>10</v>
      </c>
      <c r="B17" s="35" t="s">
        <v>149</v>
      </c>
      <c r="C17" s="136"/>
      <c r="D17" s="136"/>
      <c r="E17" s="136"/>
      <c r="F17" s="136">
        <v>3</v>
      </c>
      <c r="G17" s="136">
        <v>1</v>
      </c>
      <c r="H17" s="136">
        <v>1</v>
      </c>
      <c r="I17" s="136">
        <v>8</v>
      </c>
      <c r="J17" s="135">
        <v>10</v>
      </c>
      <c r="K17" s="137">
        <v>8</v>
      </c>
      <c r="L17" s="135">
        <v>8</v>
      </c>
      <c r="M17" s="137">
        <v>43</v>
      </c>
      <c r="N17" s="137">
        <v>90</v>
      </c>
    </row>
    <row r="18" spans="1:14" ht="24.75" customHeight="1">
      <c r="A18" s="34">
        <v>11</v>
      </c>
      <c r="B18" s="35" t="s">
        <v>165</v>
      </c>
      <c r="C18" s="135"/>
      <c r="D18" s="135"/>
      <c r="E18" s="135"/>
      <c r="F18" s="135">
        <v>2</v>
      </c>
      <c r="G18" s="136">
        <v>1</v>
      </c>
      <c r="H18" s="136">
        <v>1</v>
      </c>
      <c r="I18" s="135">
        <v>7</v>
      </c>
      <c r="J18" s="135">
        <v>8</v>
      </c>
      <c r="K18" s="137">
        <v>6</v>
      </c>
      <c r="L18" s="135">
        <v>5</v>
      </c>
      <c r="M18" s="137">
        <v>37</v>
      </c>
      <c r="N18" s="137">
        <v>80</v>
      </c>
    </row>
    <row r="19" spans="1:14" s="7" customFormat="1" ht="24.75" customHeight="1">
      <c r="A19" s="34">
        <v>12</v>
      </c>
      <c r="B19" s="35" t="s">
        <v>166</v>
      </c>
      <c r="C19" s="136"/>
      <c r="D19" s="136"/>
      <c r="E19" s="136"/>
      <c r="F19" s="136"/>
      <c r="G19" s="136"/>
      <c r="H19" s="136">
        <v>1</v>
      </c>
      <c r="I19" s="136">
        <v>6</v>
      </c>
      <c r="J19" s="135">
        <v>6</v>
      </c>
      <c r="K19" s="137">
        <v>4.8</v>
      </c>
      <c r="L19" s="135">
        <v>4</v>
      </c>
      <c r="M19" s="137">
        <v>28</v>
      </c>
      <c r="N19" s="137">
        <v>58</v>
      </c>
    </row>
    <row r="20" spans="1:14" ht="24.75" customHeight="1">
      <c r="A20" s="34">
        <v>13</v>
      </c>
      <c r="B20" s="35" t="s">
        <v>150</v>
      </c>
      <c r="C20" s="135"/>
      <c r="D20" s="135">
        <v>8</v>
      </c>
      <c r="E20" s="135"/>
      <c r="F20" s="135">
        <v>4</v>
      </c>
      <c r="G20" s="136">
        <v>1</v>
      </c>
      <c r="H20" s="136">
        <v>2</v>
      </c>
      <c r="I20" s="135">
        <v>26</v>
      </c>
      <c r="J20" s="135">
        <v>9</v>
      </c>
      <c r="K20" s="137">
        <v>10.799999999999999</v>
      </c>
      <c r="L20" s="135">
        <v>9</v>
      </c>
      <c r="M20" s="137">
        <v>79</v>
      </c>
      <c r="N20" s="137">
        <v>175</v>
      </c>
    </row>
    <row r="21" spans="1:14" ht="24.75" customHeight="1">
      <c r="A21" s="32">
        <v>14</v>
      </c>
      <c r="B21" s="33" t="s">
        <v>151</v>
      </c>
      <c r="C21" s="135"/>
      <c r="D21" s="135"/>
      <c r="E21" s="135">
        <v>3</v>
      </c>
      <c r="F21" s="135">
        <v>2</v>
      </c>
      <c r="G21" s="136"/>
      <c r="H21" s="136">
        <v>1</v>
      </c>
      <c r="I21" s="135">
        <v>10</v>
      </c>
      <c r="J21" s="135">
        <v>7</v>
      </c>
      <c r="K21" s="137">
        <v>7</v>
      </c>
      <c r="L21" s="135">
        <v>7</v>
      </c>
      <c r="M21" s="137">
        <v>37</v>
      </c>
      <c r="N21" s="137">
        <v>80</v>
      </c>
    </row>
    <row r="22" spans="1:14" ht="24.75" customHeight="1">
      <c r="A22" s="140" t="s">
        <v>16</v>
      </c>
      <c r="B22" s="141"/>
      <c r="C22" s="138">
        <f>SUM(C8:C21)</f>
        <v>28</v>
      </c>
      <c r="D22" s="138">
        <f aca="true" t="shared" si="0" ref="D22:N22">SUM(D8:D21)</f>
        <v>20</v>
      </c>
      <c r="E22" s="138">
        <f t="shared" si="0"/>
        <v>9</v>
      </c>
      <c r="F22" s="138">
        <f t="shared" si="0"/>
        <v>11</v>
      </c>
      <c r="G22" s="138">
        <f t="shared" si="0"/>
        <v>6</v>
      </c>
      <c r="H22" s="138">
        <f t="shared" si="0"/>
        <v>12</v>
      </c>
      <c r="I22" s="138">
        <f t="shared" si="0"/>
        <v>136</v>
      </c>
      <c r="J22" s="138">
        <f t="shared" si="0"/>
        <v>120</v>
      </c>
      <c r="K22" s="138">
        <f t="shared" si="0"/>
        <v>103.79999999999998</v>
      </c>
      <c r="L22" s="138">
        <f t="shared" si="0"/>
        <v>90</v>
      </c>
      <c r="M22" s="138">
        <f t="shared" si="0"/>
        <v>638</v>
      </c>
      <c r="N22" s="138">
        <f t="shared" si="0"/>
        <v>1350</v>
      </c>
    </row>
  </sheetData>
  <sheetProtection/>
  <mergeCells count="14">
    <mergeCell ref="A3:N3"/>
    <mergeCell ref="A4:N4"/>
    <mergeCell ref="E6:F6"/>
    <mergeCell ref="G6:H6"/>
    <mergeCell ref="M1:N1"/>
    <mergeCell ref="A1:D1"/>
    <mergeCell ref="A2:B2"/>
    <mergeCell ref="A6:A7"/>
    <mergeCell ref="B6:B7"/>
    <mergeCell ref="A22:B22"/>
    <mergeCell ref="C6:D6"/>
    <mergeCell ref="I6:J6"/>
    <mergeCell ref="K6:L6"/>
    <mergeCell ref="M6:N6"/>
  </mergeCells>
  <printOptions/>
  <pageMargins left="0" right="0" top="0.11811023622047245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J22"/>
  <sheetViews>
    <sheetView tabSelected="1" workbookViewId="0" topLeftCell="A10">
      <selection activeCell="S5" sqref="S5:V5"/>
    </sheetView>
  </sheetViews>
  <sheetFormatPr defaultColWidth="9.140625" defaultRowHeight="15"/>
  <cols>
    <col min="1" max="1" width="3.7109375" style="11" customWidth="1"/>
    <col min="2" max="2" width="14.57421875" style="11" customWidth="1"/>
    <col min="3" max="14" width="6.8515625" style="11" customWidth="1"/>
    <col min="15" max="20" width="6.8515625" style="60" customWidth="1"/>
    <col min="21" max="21" width="6.8515625" style="48" customWidth="1"/>
    <col min="22" max="22" width="6.8515625" style="11" customWidth="1"/>
    <col min="23" max="36" width="9.140625" style="29" customWidth="1"/>
    <col min="37" max="16384" width="9.140625" style="11" customWidth="1"/>
  </cols>
  <sheetData>
    <row r="1" spans="1:36" s="10" customFormat="1" ht="15.75">
      <c r="A1" s="98"/>
      <c r="B1" s="98"/>
      <c r="C1" s="98"/>
      <c r="D1" s="98"/>
      <c r="E1" s="98"/>
      <c r="F1" s="98"/>
      <c r="G1" s="13"/>
      <c r="H1" s="13"/>
      <c r="I1" s="13"/>
      <c r="J1" s="14"/>
      <c r="K1" s="14"/>
      <c r="L1" s="14"/>
      <c r="O1" s="58"/>
      <c r="P1" s="58"/>
      <c r="Q1" s="58"/>
      <c r="R1" s="58"/>
      <c r="S1" s="58"/>
      <c r="T1" s="104" t="s">
        <v>130</v>
      </c>
      <c r="U1" s="104"/>
      <c r="V1" s="104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0" customFormat="1" ht="15.75">
      <c r="A2" s="102"/>
      <c r="B2" s="102"/>
      <c r="C2" s="15"/>
      <c r="D2" s="15"/>
      <c r="E2" s="15"/>
      <c r="F2" s="15"/>
      <c r="G2" s="15"/>
      <c r="H2" s="15"/>
      <c r="I2" s="15"/>
      <c r="J2" s="14"/>
      <c r="K2" s="14"/>
      <c r="L2" s="14"/>
      <c r="O2" s="58"/>
      <c r="P2" s="58"/>
      <c r="Q2" s="58"/>
      <c r="R2" s="58"/>
      <c r="S2" s="58"/>
      <c r="T2" s="58"/>
      <c r="U2" s="47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0" customFormat="1" ht="17.25" customHeight="1">
      <c r="A3" s="100" t="s">
        <v>138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s="10" customFormat="1" ht="20.25" customHeight="1">
      <c r="A4" s="101" t="s">
        <v>139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7:22" ht="21" customHeight="1">
      <c r="Q5" s="61"/>
      <c r="R5" s="61"/>
      <c r="S5" s="97" t="s">
        <v>27</v>
      </c>
      <c r="T5" s="97"/>
      <c r="U5" s="97"/>
      <c r="V5" s="97"/>
    </row>
    <row r="6" spans="1:36" s="7" customFormat="1" ht="92.25" customHeight="1">
      <c r="A6" s="103" t="s">
        <v>0</v>
      </c>
      <c r="B6" s="103" t="s">
        <v>12</v>
      </c>
      <c r="C6" s="88" t="s">
        <v>24</v>
      </c>
      <c r="D6" s="99"/>
      <c r="E6" s="88" t="s">
        <v>124</v>
      </c>
      <c r="F6" s="99"/>
      <c r="G6" s="88" t="s">
        <v>125</v>
      </c>
      <c r="H6" s="99"/>
      <c r="I6" s="88" t="s">
        <v>32</v>
      </c>
      <c r="J6" s="99"/>
      <c r="K6" s="88" t="s">
        <v>31</v>
      </c>
      <c r="L6" s="99"/>
      <c r="M6" s="90" t="s">
        <v>30</v>
      </c>
      <c r="N6" s="92"/>
      <c r="O6" s="107" t="s">
        <v>28</v>
      </c>
      <c r="P6" s="108"/>
      <c r="Q6" s="107" t="s">
        <v>29</v>
      </c>
      <c r="R6" s="107"/>
      <c r="S6" s="105" t="s">
        <v>101</v>
      </c>
      <c r="T6" s="106"/>
      <c r="U6" s="88" t="s">
        <v>37</v>
      </c>
      <c r="V6" s="9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s="7" customFormat="1" ht="64.5" customHeight="1">
      <c r="A7" s="103"/>
      <c r="B7" s="103"/>
      <c r="C7" s="12" t="s">
        <v>25</v>
      </c>
      <c r="D7" s="12" t="s">
        <v>26</v>
      </c>
      <c r="E7" s="12" t="s">
        <v>25</v>
      </c>
      <c r="F7" s="12" t="s">
        <v>26</v>
      </c>
      <c r="G7" s="12" t="s">
        <v>25</v>
      </c>
      <c r="H7" s="12" t="s">
        <v>26</v>
      </c>
      <c r="I7" s="12" t="s">
        <v>25</v>
      </c>
      <c r="J7" s="12" t="s">
        <v>26</v>
      </c>
      <c r="K7" s="12" t="s">
        <v>25</v>
      </c>
      <c r="L7" s="12" t="s">
        <v>26</v>
      </c>
      <c r="M7" s="12" t="s">
        <v>25</v>
      </c>
      <c r="N7" s="12" t="s">
        <v>26</v>
      </c>
      <c r="O7" s="59" t="s">
        <v>25</v>
      </c>
      <c r="P7" s="59" t="s">
        <v>26</v>
      </c>
      <c r="Q7" s="59" t="s">
        <v>25</v>
      </c>
      <c r="R7" s="59" t="s">
        <v>26</v>
      </c>
      <c r="S7" s="59" t="s">
        <v>25</v>
      </c>
      <c r="T7" s="59" t="s">
        <v>26</v>
      </c>
      <c r="U7" s="50" t="s">
        <v>25</v>
      </c>
      <c r="V7" s="12" t="s">
        <v>26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23" ht="24" customHeight="1">
      <c r="A8" s="30">
        <v>1</v>
      </c>
      <c r="B8" s="31" t="s">
        <v>140</v>
      </c>
      <c r="C8" s="142"/>
      <c r="D8" s="142"/>
      <c r="E8" s="142"/>
      <c r="F8" s="142"/>
      <c r="G8" s="142"/>
      <c r="H8" s="142"/>
      <c r="I8" s="142">
        <v>1050</v>
      </c>
      <c r="J8" s="142">
        <v>350</v>
      </c>
      <c r="K8" s="142">
        <v>360</v>
      </c>
      <c r="L8" s="142">
        <v>360</v>
      </c>
      <c r="M8" s="143">
        <v>9.399999999999999</v>
      </c>
      <c r="N8" s="143">
        <v>18.87</v>
      </c>
      <c r="O8" s="144">
        <v>10.68</v>
      </c>
      <c r="P8" s="144">
        <v>21.4</v>
      </c>
      <c r="Q8" s="144">
        <v>13</v>
      </c>
      <c r="R8" s="144">
        <v>28.4</v>
      </c>
      <c r="S8" s="144">
        <v>0</v>
      </c>
      <c r="T8" s="145">
        <v>2.2</v>
      </c>
      <c r="U8" s="146">
        <v>1.42</v>
      </c>
      <c r="V8" s="146">
        <v>1.42</v>
      </c>
      <c r="W8" s="29">
        <f>W7:X11</f>
        <v>0</v>
      </c>
    </row>
    <row r="9" spans="1:22" ht="24" customHeight="1">
      <c r="A9" s="30">
        <v>2</v>
      </c>
      <c r="B9" s="31" t="s">
        <v>141</v>
      </c>
      <c r="C9" s="142"/>
      <c r="D9" s="142">
        <f>12*700</f>
        <v>8400</v>
      </c>
      <c r="E9" s="142"/>
      <c r="F9" s="142"/>
      <c r="G9" s="142">
        <v>150</v>
      </c>
      <c r="H9" s="142">
        <f>2*150</f>
        <v>300</v>
      </c>
      <c r="I9" s="142">
        <v>2450</v>
      </c>
      <c r="J9" s="142">
        <v>2100</v>
      </c>
      <c r="K9" s="142">
        <v>1260</v>
      </c>
      <c r="L9" s="142">
        <v>1080</v>
      </c>
      <c r="M9" s="143">
        <v>7.755</v>
      </c>
      <c r="N9" s="143">
        <v>15.318</v>
      </c>
      <c r="O9" s="144">
        <v>7.18</v>
      </c>
      <c r="P9" s="144">
        <v>17.1</v>
      </c>
      <c r="Q9" s="144">
        <v>8.5</v>
      </c>
      <c r="R9" s="144">
        <v>28.6</v>
      </c>
      <c r="S9" s="144">
        <v>20.972</v>
      </c>
      <c r="T9" s="145">
        <v>5.6</v>
      </c>
      <c r="U9" s="146">
        <v>1.43</v>
      </c>
      <c r="V9" s="146">
        <v>1.43</v>
      </c>
    </row>
    <row r="10" spans="1:22" ht="24" customHeight="1">
      <c r="A10" s="30">
        <v>3</v>
      </c>
      <c r="B10" s="31" t="s">
        <v>142</v>
      </c>
      <c r="C10" s="142"/>
      <c r="D10" s="142"/>
      <c r="E10" s="142"/>
      <c r="F10" s="142"/>
      <c r="G10" s="142"/>
      <c r="H10" s="142"/>
      <c r="I10" s="142">
        <v>2800</v>
      </c>
      <c r="J10" s="142">
        <v>1750</v>
      </c>
      <c r="K10" s="142">
        <v>900</v>
      </c>
      <c r="L10" s="142">
        <v>720</v>
      </c>
      <c r="M10" s="143">
        <v>7.755</v>
      </c>
      <c r="N10" s="143">
        <v>15.318</v>
      </c>
      <c r="O10" s="144">
        <v>6.68</v>
      </c>
      <c r="P10" s="144">
        <v>16.5</v>
      </c>
      <c r="Q10" s="144">
        <v>8.1</v>
      </c>
      <c r="R10" s="144">
        <v>28.6</v>
      </c>
      <c r="S10" s="144">
        <v>26.964</v>
      </c>
      <c r="T10" s="145">
        <v>5.6</v>
      </c>
      <c r="U10" s="146">
        <v>1.43</v>
      </c>
      <c r="V10" s="146">
        <v>1.43</v>
      </c>
    </row>
    <row r="11" spans="1:22" ht="24" customHeight="1">
      <c r="A11" s="30">
        <v>4</v>
      </c>
      <c r="B11" s="31" t="s">
        <v>143</v>
      </c>
      <c r="C11" s="142"/>
      <c r="D11" s="142"/>
      <c r="E11" s="142">
        <f>3*400</f>
        <v>1200</v>
      </c>
      <c r="F11" s="142"/>
      <c r="G11" s="142"/>
      <c r="H11" s="142"/>
      <c r="I11" s="142">
        <v>2450</v>
      </c>
      <c r="J11" s="142">
        <v>3150</v>
      </c>
      <c r="K11" s="142">
        <v>1260</v>
      </c>
      <c r="L11" s="142">
        <v>1080</v>
      </c>
      <c r="M11" s="143">
        <v>10.104999999999999</v>
      </c>
      <c r="N11" s="143">
        <v>19.98</v>
      </c>
      <c r="O11" s="144">
        <v>8.93</v>
      </c>
      <c r="P11" s="144">
        <v>19.3</v>
      </c>
      <c r="Q11" s="144">
        <v>10.7</v>
      </c>
      <c r="R11" s="144">
        <v>28.6</v>
      </c>
      <c r="S11" s="144">
        <v>22.47</v>
      </c>
      <c r="T11" s="145">
        <v>8</v>
      </c>
      <c r="U11" s="146">
        <v>1.43</v>
      </c>
      <c r="V11" s="146">
        <v>1.43</v>
      </c>
    </row>
    <row r="12" spans="1:22" ht="24" customHeight="1">
      <c r="A12" s="30">
        <v>5</v>
      </c>
      <c r="B12" s="31" t="s">
        <v>144</v>
      </c>
      <c r="C12" s="142"/>
      <c r="D12" s="142"/>
      <c r="E12" s="142"/>
      <c r="F12" s="142"/>
      <c r="G12" s="142"/>
      <c r="H12" s="142"/>
      <c r="I12" s="142">
        <v>4900</v>
      </c>
      <c r="J12" s="142">
        <v>3150</v>
      </c>
      <c r="K12" s="142">
        <v>2160</v>
      </c>
      <c r="L12" s="142">
        <v>1980</v>
      </c>
      <c r="M12" s="143">
        <v>12.455</v>
      </c>
      <c r="N12" s="143">
        <v>23.976</v>
      </c>
      <c r="O12" s="144">
        <v>7.01</v>
      </c>
      <c r="P12" s="144">
        <v>19.3</v>
      </c>
      <c r="Q12" s="144">
        <v>8.2</v>
      </c>
      <c r="R12" s="144">
        <v>28.6</v>
      </c>
      <c r="S12" s="144">
        <v>46.438</v>
      </c>
      <c r="T12" s="145">
        <v>15</v>
      </c>
      <c r="U12" s="146">
        <v>1.43</v>
      </c>
      <c r="V12" s="146">
        <v>1.43</v>
      </c>
    </row>
    <row r="13" spans="1:22" ht="24" customHeight="1">
      <c r="A13" s="30">
        <v>6</v>
      </c>
      <c r="B13" s="31" t="s">
        <v>145</v>
      </c>
      <c r="C13" s="142">
        <f>11*700</f>
        <v>7700</v>
      </c>
      <c r="D13" s="142"/>
      <c r="E13" s="142"/>
      <c r="F13" s="142"/>
      <c r="G13" s="142">
        <v>150</v>
      </c>
      <c r="H13" s="142">
        <f>2*150</f>
        <v>300</v>
      </c>
      <c r="I13" s="142">
        <v>4900</v>
      </c>
      <c r="J13" s="142">
        <v>4900</v>
      </c>
      <c r="K13" s="142">
        <v>1980</v>
      </c>
      <c r="L13" s="142">
        <v>1620</v>
      </c>
      <c r="M13" s="143">
        <v>16.45</v>
      </c>
      <c r="N13" s="143">
        <v>31.968</v>
      </c>
      <c r="O13" s="144">
        <v>8.93</v>
      </c>
      <c r="P13" s="144">
        <v>22.1</v>
      </c>
      <c r="Q13" s="144">
        <v>13.2</v>
      </c>
      <c r="R13" s="144">
        <v>28.6</v>
      </c>
      <c r="S13" s="144">
        <v>46.438</v>
      </c>
      <c r="T13" s="145">
        <v>13.7</v>
      </c>
      <c r="U13" s="146">
        <v>1.43</v>
      </c>
      <c r="V13" s="146">
        <v>1.43</v>
      </c>
    </row>
    <row r="14" spans="1:22" ht="24" customHeight="1">
      <c r="A14" s="30">
        <v>7</v>
      </c>
      <c r="B14" s="31" t="s">
        <v>146</v>
      </c>
      <c r="C14" s="142"/>
      <c r="D14" s="142"/>
      <c r="E14" s="142"/>
      <c r="F14" s="142"/>
      <c r="G14" s="142"/>
      <c r="H14" s="142"/>
      <c r="I14" s="142">
        <v>4200</v>
      </c>
      <c r="J14" s="142">
        <v>3850</v>
      </c>
      <c r="K14" s="142">
        <v>2160</v>
      </c>
      <c r="L14" s="142">
        <v>1800</v>
      </c>
      <c r="M14" s="143">
        <v>12.219999999999999</v>
      </c>
      <c r="N14" s="143">
        <v>24.642</v>
      </c>
      <c r="O14" s="144">
        <v>10.81</v>
      </c>
      <c r="P14" s="144">
        <v>19.3</v>
      </c>
      <c r="Q14" s="144">
        <v>13.3</v>
      </c>
      <c r="R14" s="144">
        <v>28.6</v>
      </c>
      <c r="S14" s="144">
        <v>13.482</v>
      </c>
      <c r="T14" s="145">
        <v>10</v>
      </c>
      <c r="U14" s="146">
        <v>1.43</v>
      </c>
      <c r="V14" s="146">
        <v>1.43</v>
      </c>
    </row>
    <row r="15" spans="1:22" ht="24" customHeight="1">
      <c r="A15" s="30">
        <v>8</v>
      </c>
      <c r="B15" s="31" t="s">
        <v>147</v>
      </c>
      <c r="C15" s="142">
        <f>17*700</f>
        <v>11900</v>
      </c>
      <c r="D15" s="142"/>
      <c r="E15" s="142">
        <f>3*400</f>
        <v>1200</v>
      </c>
      <c r="F15" s="142"/>
      <c r="G15" s="142">
        <v>150</v>
      </c>
      <c r="H15" s="142">
        <f>2*150</f>
        <v>300</v>
      </c>
      <c r="I15" s="142">
        <v>4900</v>
      </c>
      <c r="J15" s="142">
        <v>3150</v>
      </c>
      <c r="K15" s="142">
        <v>1980</v>
      </c>
      <c r="L15" s="142">
        <v>1620</v>
      </c>
      <c r="M15" s="143">
        <v>11.75</v>
      </c>
      <c r="N15" s="143">
        <v>23.532</v>
      </c>
      <c r="O15" s="144">
        <v>8.93</v>
      </c>
      <c r="P15" s="144">
        <v>19.3</v>
      </c>
      <c r="Q15" s="144">
        <v>10.7</v>
      </c>
      <c r="R15" s="144">
        <v>28.6</v>
      </c>
      <c r="S15" s="144">
        <v>38.948</v>
      </c>
      <c r="T15" s="145">
        <v>10</v>
      </c>
      <c r="U15" s="146">
        <v>1.43</v>
      </c>
      <c r="V15" s="146">
        <v>1.43</v>
      </c>
    </row>
    <row r="16" spans="1:22" ht="24" customHeight="1">
      <c r="A16" s="51">
        <v>9</v>
      </c>
      <c r="B16" s="52" t="s">
        <v>148</v>
      </c>
      <c r="C16" s="142"/>
      <c r="D16" s="142"/>
      <c r="E16" s="142"/>
      <c r="F16" s="142"/>
      <c r="G16" s="142"/>
      <c r="H16" s="142"/>
      <c r="I16" s="142">
        <v>0</v>
      </c>
      <c r="J16" s="142">
        <v>5600</v>
      </c>
      <c r="K16" s="142">
        <v>0</v>
      </c>
      <c r="L16" s="142">
        <v>0</v>
      </c>
      <c r="M16" s="143">
        <v>9.399999999999999</v>
      </c>
      <c r="N16" s="143">
        <v>18.87</v>
      </c>
      <c r="O16" s="144">
        <v>10.85</v>
      </c>
      <c r="P16" s="144">
        <v>19.2</v>
      </c>
      <c r="Q16" s="144">
        <v>10.8</v>
      </c>
      <c r="R16" s="144">
        <v>28.4</v>
      </c>
      <c r="S16" s="144">
        <v>1.498</v>
      </c>
      <c r="T16" s="145">
        <v>1.1</v>
      </c>
      <c r="U16" s="146">
        <v>1.42</v>
      </c>
      <c r="V16" s="146">
        <v>1.42</v>
      </c>
    </row>
    <row r="17" spans="1:22" ht="24" customHeight="1">
      <c r="A17" s="51">
        <v>10</v>
      </c>
      <c r="B17" s="52" t="s">
        <v>149</v>
      </c>
      <c r="C17" s="142"/>
      <c r="D17" s="142"/>
      <c r="E17" s="142"/>
      <c r="F17" s="142">
        <f>3*400</f>
        <v>1200</v>
      </c>
      <c r="G17" s="142">
        <v>150</v>
      </c>
      <c r="H17" s="142">
        <v>150</v>
      </c>
      <c r="I17" s="142">
        <v>2800</v>
      </c>
      <c r="J17" s="142">
        <v>3500</v>
      </c>
      <c r="K17" s="142">
        <v>1440</v>
      </c>
      <c r="L17" s="142">
        <v>1440</v>
      </c>
      <c r="M17" s="143">
        <v>10.104999999999999</v>
      </c>
      <c r="N17" s="143">
        <v>19.98</v>
      </c>
      <c r="O17" s="144">
        <v>8.9</v>
      </c>
      <c r="P17" s="144">
        <v>19.3</v>
      </c>
      <c r="Q17" s="144">
        <v>10.7</v>
      </c>
      <c r="R17" s="144">
        <v>28.6</v>
      </c>
      <c r="S17" s="144">
        <v>25.466</v>
      </c>
      <c r="T17" s="145">
        <v>7.8</v>
      </c>
      <c r="U17" s="146">
        <v>1.43</v>
      </c>
      <c r="V17" s="146">
        <v>1.43</v>
      </c>
    </row>
    <row r="18" spans="1:22" ht="24" customHeight="1">
      <c r="A18" s="51">
        <v>11</v>
      </c>
      <c r="B18" s="35" t="s">
        <v>165</v>
      </c>
      <c r="C18" s="142"/>
      <c r="D18" s="142"/>
      <c r="E18" s="142"/>
      <c r="F18" s="142">
        <f>2*400</f>
        <v>800</v>
      </c>
      <c r="G18" s="142">
        <v>150</v>
      </c>
      <c r="H18" s="142">
        <v>150</v>
      </c>
      <c r="I18" s="142">
        <v>2450</v>
      </c>
      <c r="J18" s="142">
        <v>2800</v>
      </c>
      <c r="K18" s="142">
        <v>1080</v>
      </c>
      <c r="L18" s="142">
        <v>900</v>
      </c>
      <c r="M18" s="143">
        <v>8.695</v>
      </c>
      <c r="N18" s="143">
        <v>17.76</v>
      </c>
      <c r="O18" s="144">
        <v>8.96</v>
      </c>
      <c r="P18" s="144">
        <v>18.1</v>
      </c>
      <c r="Q18" s="144">
        <v>8.5</v>
      </c>
      <c r="R18" s="144">
        <v>28.6</v>
      </c>
      <c r="S18" s="144">
        <v>23.968</v>
      </c>
      <c r="T18" s="145">
        <v>6.8</v>
      </c>
      <c r="U18" s="146">
        <v>1.43</v>
      </c>
      <c r="V18" s="146">
        <v>1.43</v>
      </c>
    </row>
    <row r="19" spans="1:22" ht="24" customHeight="1">
      <c r="A19" s="51">
        <v>12</v>
      </c>
      <c r="B19" s="35" t="s">
        <v>166</v>
      </c>
      <c r="C19" s="142"/>
      <c r="D19" s="142"/>
      <c r="E19" s="142"/>
      <c r="F19" s="142"/>
      <c r="G19" s="142"/>
      <c r="H19" s="142">
        <v>150</v>
      </c>
      <c r="I19" s="142">
        <v>2100</v>
      </c>
      <c r="J19" s="142">
        <v>2100</v>
      </c>
      <c r="K19" s="142">
        <v>900</v>
      </c>
      <c r="L19" s="142">
        <v>720</v>
      </c>
      <c r="M19" s="143">
        <v>6.58</v>
      </c>
      <c r="N19" s="143">
        <v>12.876</v>
      </c>
      <c r="O19" s="144">
        <v>7.05</v>
      </c>
      <c r="P19" s="144">
        <v>19.3</v>
      </c>
      <c r="Q19" s="144">
        <v>10.7</v>
      </c>
      <c r="R19" s="144">
        <v>28.6</v>
      </c>
      <c r="S19" s="144">
        <v>13.482</v>
      </c>
      <c r="T19" s="145">
        <v>5.2</v>
      </c>
      <c r="U19" s="146">
        <v>1.43</v>
      </c>
      <c r="V19" s="146">
        <v>1.43</v>
      </c>
    </row>
    <row r="20" spans="1:22" ht="24" customHeight="1">
      <c r="A20" s="51">
        <v>13</v>
      </c>
      <c r="B20" s="52" t="s">
        <v>150</v>
      </c>
      <c r="C20" s="142"/>
      <c r="D20" s="142">
        <f>8*700</f>
        <v>5600</v>
      </c>
      <c r="E20" s="142"/>
      <c r="F20" s="142">
        <f>4*400</f>
        <v>1600</v>
      </c>
      <c r="G20" s="142">
        <v>150</v>
      </c>
      <c r="H20" s="142">
        <f>2*150</f>
        <v>300</v>
      </c>
      <c r="I20" s="142">
        <v>9100</v>
      </c>
      <c r="J20" s="142">
        <v>3150</v>
      </c>
      <c r="K20" s="142">
        <v>1980</v>
      </c>
      <c r="L20" s="142">
        <v>1620</v>
      </c>
      <c r="M20" s="143">
        <v>18.564999999999998</v>
      </c>
      <c r="N20" s="143">
        <v>38.85</v>
      </c>
      <c r="O20" s="144">
        <v>11.18</v>
      </c>
      <c r="P20" s="144">
        <v>20.5</v>
      </c>
      <c r="Q20" s="144">
        <v>12.9</v>
      </c>
      <c r="R20" s="144">
        <v>28.6</v>
      </c>
      <c r="S20" s="144">
        <v>43.442</v>
      </c>
      <c r="T20" s="145">
        <v>21.6</v>
      </c>
      <c r="U20" s="146">
        <v>1.43</v>
      </c>
      <c r="V20" s="146">
        <v>1.43</v>
      </c>
    </row>
    <row r="21" spans="1:22" ht="24" customHeight="1">
      <c r="A21" s="32">
        <v>14</v>
      </c>
      <c r="B21" s="33" t="s">
        <v>151</v>
      </c>
      <c r="C21" s="142"/>
      <c r="D21" s="142"/>
      <c r="E21" s="142">
        <f>3*400</f>
        <v>1200</v>
      </c>
      <c r="F21" s="142">
        <f>2*400</f>
        <v>800</v>
      </c>
      <c r="G21" s="142"/>
      <c r="H21" s="142">
        <v>150</v>
      </c>
      <c r="I21" s="142">
        <v>3500</v>
      </c>
      <c r="J21" s="142">
        <v>2450</v>
      </c>
      <c r="K21" s="142">
        <v>1260</v>
      </c>
      <c r="L21" s="142">
        <v>1260</v>
      </c>
      <c r="M21" s="143">
        <v>8.695</v>
      </c>
      <c r="N21" s="143">
        <v>17.76</v>
      </c>
      <c r="O21" s="144">
        <v>8.93</v>
      </c>
      <c r="P21" s="144">
        <v>19.3</v>
      </c>
      <c r="Q21" s="144">
        <v>10.7</v>
      </c>
      <c r="R21" s="144">
        <v>28.6</v>
      </c>
      <c r="S21" s="144">
        <v>22.47</v>
      </c>
      <c r="T21" s="145">
        <v>7.4</v>
      </c>
      <c r="U21" s="146">
        <v>1.43</v>
      </c>
      <c r="V21" s="146">
        <v>1.43</v>
      </c>
    </row>
    <row r="22" spans="1:22" ht="27.75" customHeight="1">
      <c r="A22" s="149" t="s">
        <v>16</v>
      </c>
      <c r="B22" s="150"/>
      <c r="C22" s="147">
        <f>SUM(C8:C21)</f>
        <v>19600</v>
      </c>
      <c r="D22" s="147">
        <f aca="true" t="shared" si="0" ref="D22:V22">SUM(D8:D21)</f>
        <v>14000</v>
      </c>
      <c r="E22" s="147">
        <f t="shared" si="0"/>
        <v>3600</v>
      </c>
      <c r="F22" s="147">
        <f t="shared" si="0"/>
        <v>4400</v>
      </c>
      <c r="G22" s="147">
        <f t="shared" si="0"/>
        <v>900</v>
      </c>
      <c r="H22" s="147">
        <f t="shared" si="0"/>
        <v>1800</v>
      </c>
      <c r="I22" s="147">
        <f t="shared" si="0"/>
        <v>47600</v>
      </c>
      <c r="J22" s="147">
        <f t="shared" si="0"/>
        <v>42000</v>
      </c>
      <c r="K22" s="147">
        <f t="shared" si="0"/>
        <v>18720</v>
      </c>
      <c r="L22" s="147">
        <f t="shared" si="0"/>
        <v>16200</v>
      </c>
      <c r="M22" s="147">
        <f t="shared" si="0"/>
        <v>149.93</v>
      </c>
      <c r="N22" s="147">
        <f t="shared" si="0"/>
        <v>299.7</v>
      </c>
      <c r="O22" s="148">
        <f t="shared" si="0"/>
        <v>125.02000000000001</v>
      </c>
      <c r="P22" s="148">
        <f t="shared" si="0"/>
        <v>270</v>
      </c>
      <c r="Q22" s="148">
        <f t="shared" si="0"/>
        <v>150</v>
      </c>
      <c r="R22" s="148">
        <f t="shared" si="0"/>
        <v>400.00000000000006</v>
      </c>
      <c r="S22" s="148">
        <f t="shared" si="0"/>
        <v>346.038</v>
      </c>
      <c r="T22" s="148">
        <f t="shared" si="0"/>
        <v>120</v>
      </c>
      <c r="U22" s="147">
        <f t="shared" si="0"/>
        <v>19.999999999999996</v>
      </c>
      <c r="V22" s="147">
        <f t="shared" si="0"/>
        <v>19.999999999999996</v>
      </c>
    </row>
  </sheetData>
  <sheetProtection/>
  <mergeCells count="19">
    <mergeCell ref="I6:J6"/>
    <mergeCell ref="A22:B22"/>
    <mergeCell ref="G6:H6"/>
    <mergeCell ref="E6:F6"/>
    <mergeCell ref="U6:V6"/>
    <mergeCell ref="K6:L6"/>
    <mergeCell ref="O6:P6"/>
    <mergeCell ref="Q6:R6"/>
    <mergeCell ref="M6:N6"/>
    <mergeCell ref="S5:V5"/>
    <mergeCell ref="A1:F1"/>
    <mergeCell ref="C6:D6"/>
    <mergeCell ref="A3:V3"/>
    <mergeCell ref="A4:V4"/>
    <mergeCell ref="A2:B2"/>
    <mergeCell ref="A6:A7"/>
    <mergeCell ref="B6:B7"/>
    <mergeCell ref="T1:V1"/>
    <mergeCell ref="S6:T6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2023-09-18T01:53:16Z</dcterms:modified>
  <cp:category/>
  <cp:version/>
  <cp:contentType/>
  <cp:contentStatus/>
</cp:coreProperties>
</file>